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sustainablehospitality.sharepoint.com/Shared Documents/05. Programmes/05. Programmes Strategy/Net Positive Pathway/Phase 3 - Guidance (Final drafts)/New resources/"/>
    </mc:Choice>
  </mc:AlternateContent>
  <xr:revisionPtr revIDLastSave="1801" documentId="8_{92B73010-A78F-43F2-8766-4D8D814DB688}" xr6:coauthVersionLast="47" xr6:coauthVersionMax="47" xr10:uidLastSave="{CBCC887D-643C-41C8-9905-50E19D4FA541}"/>
  <bookViews>
    <workbookView xWindow="-110" yWindow="-110" windowWidth="25820" windowHeight="15620" activeTab="1" xr2:uid="{03ABE905-A3AB-462C-B911-B1E710C8BB8E}"/>
  </bookViews>
  <sheets>
    <sheet name="Instructions" sheetId="2" r:id="rId1"/>
    <sheet name="1. Data input" sheetId="1" r:id="rId2"/>
    <sheet name="Lists" sheetId="5" state="hidden" r:id="rId3"/>
    <sheet name="Totals and KPIs" sheetId="4" state="hidden" r:id="rId4"/>
    <sheet name="2. Totals" sheetId="6" r:id="rId5"/>
    <sheet name="3. Graphs" sheetId="7" r:id="rId6"/>
    <sheet name="Conversions" sheetId="3" r:id="rId7"/>
  </sheets>
  <definedNames>
    <definedName name="_xlnm._FilterDatabase" localSheetId="2" hidden="1">Lists!$C$1:$C$1</definedName>
    <definedName name="Energy" localSheetId="4">Utility[Utility]</definedName>
    <definedName name="Energy">Utility[Utility]</definedName>
    <definedName name="Occupancy" localSheetId="4">OccupancyU[Occupancy]</definedName>
    <definedName name="Occupancy">OccupancyU[Occupancy]</definedName>
    <definedName name="Waste" localSheetId="4">WasteU[Waste Utility]</definedName>
    <definedName name="Waste">WasteU[Waste Utility]</definedName>
    <definedName name="Water" localSheetId="4">WaterU[Water Utility]</definedName>
    <definedName name="Water">WaterU[Water Utility]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6" l="1"/>
  <c r="I6" i="6"/>
  <c r="J6" i="6"/>
  <c r="K6" i="6"/>
  <c r="L6" i="6"/>
  <c r="M6" i="6"/>
  <c r="I16" i="6"/>
  <c r="J16" i="6"/>
  <c r="K16" i="6"/>
  <c r="L16" i="6"/>
  <c r="M16" i="6"/>
  <c r="N16" i="6"/>
  <c r="O16" i="6"/>
  <c r="P16" i="6"/>
  <c r="Q16" i="6"/>
  <c r="R16" i="6"/>
  <c r="S16" i="6"/>
  <c r="I17" i="6"/>
  <c r="J17" i="6"/>
  <c r="K17" i="6"/>
  <c r="L17" i="6"/>
  <c r="M17" i="6"/>
  <c r="N17" i="6"/>
  <c r="O17" i="6"/>
  <c r="P17" i="6"/>
  <c r="Q17" i="6"/>
  <c r="R17" i="6"/>
  <c r="S17" i="6"/>
  <c r="I18" i="6"/>
  <c r="J18" i="6"/>
  <c r="K18" i="6"/>
  <c r="L18" i="6"/>
  <c r="M18" i="6"/>
  <c r="N18" i="6"/>
  <c r="O18" i="6"/>
  <c r="P18" i="6"/>
  <c r="Q18" i="6"/>
  <c r="R18" i="6"/>
  <c r="S18" i="6"/>
  <c r="I19" i="6"/>
  <c r="J19" i="6"/>
  <c r="K19" i="6"/>
  <c r="L19" i="6"/>
  <c r="M19" i="6"/>
  <c r="N19" i="6"/>
  <c r="O19" i="6"/>
  <c r="P19" i="6"/>
  <c r="Q19" i="6"/>
  <c r="R19" i="6"/>
  <c r="S19" i="6"/>
  <c r="I20" i="6"/>
  <c r="J20" i="6"/>
  <c r="K20" i="6"/>
  <c r="L20" i="6"/>
  <c r="M20" i="6"/>
  <c r="N20" i="6"/>
  <c r="O20" i="6"/>
  <c r="P20" i="6"/>
  <c r="Q20" i="6"/>
  <c r="R20" i="6"/>
  <c r="S20" i="6"/>
  <c r="I21" i="6"/>
  <c r="J21" i="6"/>
  <c r="K21" i="6"/>
  <c r="L21" i="6"/>
  <c r="M21" i="6"/>
  <c r="N21" i="6"/>
  <c r="O21" i="6"/>
  <c r="P21" i="6"/>
  <c r="Q21" i="6"/>
  <c r="R21" i="6"/>
  <c r="S21" i="6"/>
  <c r="I22" i="6"/>
  <c r="J22" i="6"/>
  <c r="K22" i="6"/>
  <c r="L22" i="6"/>
  <c r="M22" i="6"/>
  <c r="N22" i="6"/>
  <c r="O22" i="6"/>
  <c r="P22" i="6"/>
  <c r="Q22" i="6"/>
  <c r="R22" i="6"/>
  <c r="S22" i="6"/>
  <c r="I23" i="6"/>
  <c r="J23" i="6"/>
  <c r="K23" i="6"/>
  <c r="L23" i="6"/>
  <c r="M23" i="6"/>
  <c r="N23" i="6"/>
  <c r="O23" i="6"/>
  <c r="P23" i="6"/>
  <c r="Q23" i="6"/>
  <c r="R23" i="6"/>
  <c r="S23" i="6"/>
  <c r="I24" i="6"/>
  <c r="J24" i="6"/>
  <c r="K24" i="6"/>
  <c r="L24" i="6"/>
  <c r="M24" i="6"/>
  <c r="N24" i="6"/>
  <c r="O24" i="6"/>
  <c r="P24" i="6"/>
  <c r="Q24" i="6"/>
  <c r="R24" i="6"/>
  <c r="S24" i="6"/>
  <c r="I25" i="6"/>
  <c r="J25" i="6"/>
  <c r="K25" i="6"/>
  <c r="L25" i="6"/>
  <c r="M25" i="6"/>
  <c r="N25" i="6"/>
  <c r="O25" i="6"/>
  <c r="P25" i="6"/>
  <c r="Q25" i="6"/>
  <c r="R25" i="6"/>
  <c r="S25" i="6"/>
  <c r="I26" i="6"/>
  <c r="J26" i="6"/>
  <c r="K26" i="6"/>
  <c r="L26" i="6"/>
  <c r="M26" i="6"/>
  <c r="N26" i="6"/>
  <c r="O26" i="6"/>
  <c r="P26" i="6"/>
  <c r="Q26" i="6"/>
  <c r="R26" i="6"/>
  <c r="S26" i="6"/>
  <c r="I27" i="6"/>
  <c r="J27" i="6"/>
  <c r="K27" i="6"/>
  <c r="L27" i="6"/>
  <c r="M27" i="6"/>
  <c r="N27" i="6"/>
  <c r="O27" i="6"/>
  <c r="P27" i="6"/>
  <c r="Q27" i="6"/>
  <c r="R27" i="6"/>
  <c r="S27" i="6"/>
  <c r="I28" i="6"/>
  <c r="J28" i="6"/>
  <c r="K28" i="6"/>
  <c r="L28" i="6"/>
  <c r="M28" i="6"/>
  <c r="N28" i="6"/>
  <c r="O28" i="6"/>
  <c r="P28" i="6"/>
  <c r="Q28" i="6"/>
  <c r="R28" i="6"/>
  <c r="S28" i="6"/>
  <c r="I29" i="6"/>
  <c r="J29" i="6"/>
  <c r="K29" i="6"/>
  <c r="L29" i="6"/>
  <c r="M29" i="6"/>
  <c r="N29" i="6"/>
  <c r="O29" i="6"/>
  <c r="P29" i="6"/>
  <c r="Q29" i="6"/>
  <c r="R29" i="6"/>
  <c r="S29" i="6"/>
  <c r="I30" i="6"/>
  <c r="J30" i="6"/>
  <c r="K30" i="6"/>
  <c r="L30" i="6"/>
  <c r="M30" i="6"/>
  <c r="N30" i="6"/>
  <c r="O30" i="6"/>
  <c r="P30" i="6"/>
  <c r="Q30" i="6"/>
  <c r="R30" i="6"/>
  <c r="S30" i="6"/>
  <c r="I31" i="6"/>
  <c r="J31" i="6"/>
  <c r="K31" i="6"/>
  <c r="L31" i="6"/>
  <c r="M31" i="6"/>
  <c r="N31" i="6"/>
  <c r="O31" i="6"/>
  <c r="P31" i="6"/>
  <c r="Q31" i="6"/>
  <c r="R31" i="6"/>
  <c r="S31" i="6"/>
  <c r="I32" i="6"/>
  <c r="J32" i="6"/>
  <c r="K32" i="6"/>
  <c r="L32" i="6"/>
  <c r="M32" i="6"/>
  <c r="N32" i="6"/>
  <c r="O32" i="6"/>
  <c r="P32" i="6"/>
  <c r="Q32" i="6"/>
  <c r="R32" i="6"/>
  <c r="S32" i="6"/>
  <c r="I33" i="6"/>
  <c r="J33" i="6"/>
  <c r="K33" i="6"/>
  <c r="L33" i="6"/>
  <c r="M33" i="6"/>
  <c r="N33" i="6"/>
  <c r="O33" i="6"/>
  <c r="P33" i="6"/>
  <c r="Q33" i="6"/>
  <c r="R33" i="6"/>
  <c r="S33" i="6"/>
  <c r="I34" i="6"/>
  <c r="J34" i="6"/>
  <c r="K34" i="6"/>
  <c r="L34" i="6"/>
  <c r="M34" i="6"/>
  <c r="N34" i="6"/>
  <c r="O34" i="6"/>
  <c r="P34" i="6"/>
  <c r="Q34" i="6"/>
  <c r="R34" i="6"/>
  <c r="S34" i="6"/>
  <c r="I35" i="6"/>
  <c r="J35" i="6"/>
  <c r="K35" i="6"/>
  <c r="L35" i="6"/>
  <c r="M35" i="6"/>
  <c r="N35" i="6"/>
  <c r="O35" i="6"/>
  <c r="P35" i="6"/>
  <c r="Q35" i="6"/>
  <c r="R35" i="6"/>
  <c r="S35" i="6"/>
  <c r="I36" i="6"/>
  <c r="J36" i="6"/>
  <c r="K36" i="6"/>
  <c r="L36" i="6"/>
  <c r="M36" i="6"/>
  <c r="N36" i="6"/>
  <c r="O36" i="6"/>
  <c r="P36" i="6"/>
  <c r="Q36" i="6"/>
  <c r="R36" i="6"/>
  <c r="S36" i="6"/>
  <c r="I37" i="6"/>
  <c r="J37" i="6"/>
  <c r="K37" i="6"/>
  <c r="L37" i="6"/>
  <c r="M37" i="6"/>
  <c r="N37" i="6"/>
  <c r="O37" i="6"/>
  <c r="P37" i="6"/>
  <c r="Q37" i="6"/>
  <c r="R37" i="6"/>
  <c r="S37" i="6"/>
  <c r="I38" i="6"/>
  <c r="J38" i="6"/>
  <c r="K38" i="6"/>
  <c r="L38" i="6"/>
  <c r="M38" i="6"/>
  <c r="N38" i="6"/>
  <c r="O38" i="6"/>
  <c r="P38" i="6"/>
  <c r="Q38" i="6"/>
  <c r="R38" i="6"/>
  <c r="S38" i="6"/>
  <c r="I39" i="6"/>
  <c r="J39" i="6"/>
  <c r="K39" i="6"/>
  <c r="L39" i="6"/>
  <c r="M39" i="6"/>
  <c r="N39" i="6"/>
  <c r="O39" i="6"/>
  <c r="P39" i="6"/>
  <c r="Q39" i="6"/>
  <c r="R39" i="6"/>
  <c r="S39" i="6"/>
  <c r="I40" i="6"/>
  <c r="J40" i="6"/>
  <c r="K40" i="6"/>
  <c r="L40" i="6"/>
  <c r="M40" i="6"/>
  <c r="N40" i="6"/>
  <c r="O40" i="6"/>
  <c r="P40" i="6"/>
  <c r="Q40" i="6"/>
  <c r="R40" i="6"/>
  <c r="S40" i="6"/>
  <c r="I41" i="6"/>
  <c r="J41" i="6"/>
  <c r="K41" i="6"/>
  <c r="L41" i="6"/>
  <c r="M41" i="6"/>
  <c r="N41" i="6"/>
  <c r="O41" i="6"/>
  <c r="P41" i="6"/>
  <c r="Q41" i="6"/>
  <c r="R41" i="6"/>
  <c r="S41" i="6"/>
  <c r="I42" i="6"/>
  <c r="J42" i="6"/>
  <c r="K42" i="6"/>
  <c r="L42" i="6"/>
  <c r="M42" i="6"/>
  <c r="N42" i="6"/>
  <c r="O42" i="6"/>
  <c r="P42" i="6"/>
  <c r="Q42" i="6"/>
  <c r="R42" i="6"/>
  <c r="S42" i="6"/>
  <c r="I43" i="6"/>
  <c r="J43" i="6"/>
  <c r="K43" i="6"/>
  <c r="L43" i="6"/>
  <c r="M43" i="6"/>
  <c r="N43" i="6"/>
  <c r="O43" i="6"/>
  <c r="P43" i="6"/>
  <c r="Q43" i="6"/>
  <c r="R43" i="6"/>
  <c r="S43" i="6"/>
  <c r="I44" i="6"/>
  <c r="J44" i="6"/>
  <c r="K44" i="6"/>
  <c r="L44" i="6"/>
  <c r="M44" i="6"/>
  <c r="N44" i="6"/>
  <c r="O44" i="6"/>
  <c r="P44" i="6"/>
  <c r="Q44" i="6"/>
  <c r="R44" i="6"/>
  <c r="S44" i="6"/>
  <c r="I45" i="6"/>
  <c r="J45" i="6"/>
  <c r="K45" i="6"/>
  <c r="L45" i="6"/>
  <c r="M45" i="6"/>
  <c r="N45" i="6"/>
  <c r="O45" i="6"/>
  <c r="P45" i="6"/>
  <c r="Q45" i="6"/>
  <c r="R45" i="6"/>
  <c r="S45" i="6"/>
  <c r="H25" i="6"/>
  <c r="H26" i="6"/>
  <c r="H27" i="6"/>
  <c r="H28" i="6"/>
  <c r="H29" i="6"/>
  <c r="H30" i="6"/>
  <c r="H31" i="6"/>
  <c r="H32" i="6"/>
  <c r="H33" i="6"/>
  <c r="H34" i="6"/>
  <c r="H35" i="6"/>
  <c r="H36" i="6"/>
  <c r="H37" i="6"/>
  <c r="H38" i="6"/>
  <c r="H39" i="6"/>
  <c r="H40" i="6"/>
  <c r="H41" i="6"/>
  <c r="H42" i="6"/>
  <c r="H43" i="6"/>
  <c r="H44" i="6"/>
  <c r="H45" i="6"/>
  <c r="H18" i="6"/>
  <c r="H19" i="6"/>
  <c r="H20" i="6"/>
  <c r="H21" i="6"/>
  <c r="H22" i="6"/>
  <c r="H23" i="6"/>
  <c r="H24" i="6"/>
  <c r="H16" i="6"/>
  <c r="H17" i="6"/>
  <c r="AJ6" i="6" l="1"/>
  <c r="AJ7" i="6"/>
  <c r="AJ8" i="6"/>
  <c r="AJ9" i="6"/>
  <c r="AJ5" i="6"/>
  <c r="S6" i="6"/>
  <c r="R6" i="6"/>
  <c r="Q6" i="6"/>
  <c r="P6" i="6"/>
  <c r="O6" i="6"/>
  <c r="N6" i="6"/>
  <c r="S5" i="6"/>
  <c r="R5" i="6"/>
  <c r="Q5" i="6"/>
  <c r="P5" i="6"/>
  <c r="O5" i="6"/>
  <c r="N5" i="6"/>
  <c r="M5" i="6"/>
  <c r="L5" i="6"/>
  <c r="K5" i="6"/>
  <c r="J5" i="6"/>
  <c r="I5" i="6"/>
  <c r="H5" i="6"/>
  <c r="I4" i="6"/>
  <c r="W15" i="6" s="1"/>
  <c r="J4" i="6"/>
  <c r="X15" i="6" s="1"/>
  <c r="K4" i="6"/>
  <c r="Y15" i="6" s="1"/>
  <c r="L4" i="6"/>
  <c r="Z15" i="6" s="1"/>
  <c r="M4" i="6"/>
  <c r="AA15" i="6" s="1"/>
  <c r="N4" i="6"/>
  <c r="AB15" i="6" s="1"/>
  <c r="O4" i="6"/>
  <c r="AC15" i="6" s="1"/>
  <c r="P4" i="6"/>
  <c r="AD15" i="6" s="1"/>
  <c r="Q4" i="6"/>
  <c r="AE15" i="6" s="1"/>
  <c r="R4" i="6"/>
  <c r="AF15" i="6" s="1"/>
  <c r="S4" i="6"/>
  <c r="AG15" i="6" s="1"/>
  <c r="H4" i="6"/>
  <c r="V15" i="6" s="1"/>
  <c r="T16" i="6" l="1"/>
  <c r="T6" i="6"/>
  <c r="T21" i="6"/>
  <c r="T36" i="6"/>
  <c r="T28" i="6"/>
  <c r="T20" i="6"/>
  <c r="T38" i="6"/>
  <c r="T43" i="6"/>
  <c r="T41" i="6"/>
  <c r="T39" i="6"/>
  <c r="T44" i="6"/>
  <c r="T37" i="6"/>
  <c r="T35" i="6"/>
  <c r="T34" i="6"/>
  <c r="T33" i="6"/>
  <c r="T32" i="6"/>
  <c r="T31" i="6"/>
  <c r="T30" i="6"/>
  <c r="T29" i="6"/>
  <c r="T27" i="6"/>
  <c r="T26" i="6"/>
  <c r="T25" i="6"/>
  <c r="T24" i="6"/>
  <c r="T23" i="6"/>
  <c r="T22" i="6"/>
  <c r="T19" i="6"/>
  <c r="T18" i="6"/>
  <c r="T17" i="6"/>
  <c r="T40" i="6"/>
  <c r="T42" i="6"/>
  <c r="T45" i="6"/>
  <c r="E16" i="6" l="1"/>
  <c r="F16" i="6"/>
  <c r="G16" i="6"/>
  <c r="E17" i="6"/>
  <c r="F17" i="6"/>
  <c r="G17" i="6"/>
  <c r="E18" i="6"/>
  <c r="F18" i="6"/>
  <c r="G18" i="6"/>
  <c r="E19" i="6"/>
  <c r="F19" i="6"/>
  <c r="G19" i="6"/>
  <c r="E20" i="6"/>
  <c r="F20" i="6"/>
  <c r="G20" i="6"/>
  <c r="E21" i="6"/>
  <c r="F21" i="6"/>
  <c r="G21" i="6"/>
  <c r="E22" i="6"/>
  <c r="F22" i="6"/>
  <c r="G22" i="6"/>
  <c r="E23" i="6"/>
  <c r="F23" i="6"/>
  <c r="G23" i="6"/>
  <c r="E24" i="6"/>
  <c r="F24" i="6"/>
  <c r="G24" i="6"/>
  <c r="E25" i="6"/>
  <c r="F25" i="6"/>
  <c r="G25" i="6"/>
  <c r="E26" i="6"/>
  <c r="F26" i="6"/>
  <c r="G26" i="6"/>
  <c r="E27" i="6"/>
  <c r="F27" i="6"/>
  <c r="G27" i="6"/>
  <c r="E28" i="6"/>
  <c r="F28" i="6"/>
  <c r="G28" i="6"/>
  <c r="E29" i="6"/>
  <c r="F29" i="6"/>
  <c r="G29" i="6"/>
  <c r="E30" i="6"/>
  <c r="F30" i="6"/>
  <c r="G30" i="6"/>
  <c r="E31" i="6"/>
  <c r="F31" i="6"/>
  <c r="G31" i="6"/>
  <c r="E32" i="6"/>
  <c r="F32" i="6"/>
  <c r="G32" i="6"/>
  <c r="E33" i="6"/>
  <c r="F33" i="6"/>
  <c r="G33" i="6"/>
  <c r="E34" i="6"/>
  <c r="F34" i="6"/>
  <c r="G34" i="6"/>
  <c r="E35" i="6"/>
  <c r="F35" i="6"/>
  <c r="G35" i="6"/>
  <c r="E36" i="6"/>
  <c r="F36" i="6"/>
  <c r="G36" i="6"/>
  <c r="E37" i="6"/>
  <c r="F37" i="6"/>
  <c r="G37" i="6"/>
  <c r="E38" i="6"/>
  <c r="F38" i="6"/>
  <c r="G38" i="6"/>
  <c r="E39" i="6"/>
  <c r="F39" i="6"/>
  <c r="G39" i="6"/>
  <c r="E40" i="6"/>
  <c r="F40" i="6"/>
  <c r="G40" i="6"/>
  <c r="E41" i="6"/>
  <c r="F41" i="6"/>
  <c r="G41" i="6"/>
  <c r="E42" i="6"/>
  <c r="F42" i="6"/>
  <c r="G42" i="6"/>
  <c r="E43" i="6"/>
  <c r="F43" i="6"/>
  <c r="G43" i="6"/>
  <c r="E44" i="6"/>
  <c r="F44" i="6"/>
  <c r="G44" i="6"/>
  <c r="E45" i="6"/>
  <c r="F45" i="6"/>
  <c r="G45"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16" i="6"/>
  <c r="U45" i="6" l="1"/>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S14" i="6"/>
  <c r="R14" i="6"/>
  <c r="Q14" i="6"/>
  <c r="P14" i="6"/>
  <c r="O14" i="6"/>
  <c r="N14" i="6"/>
  <c r="M14" i="6"/>
  <c r="L14" i="6"/>
  <c r="K14" i="6"/>
  <c r="J14" i="6"/>
  <c r="I14" i="6"/>
  <c r="H14" i="6"/>
  <c r="T5" i="6"/>
  <c r="C20" i="1" a="1"/>
  <c r="C20" i="1" s="1"/>
  <c r="C23" i="6" s="1"/>
  <c r="AM23" i="6" s="1"/>
  <c r="C21" i="1" a="1"/>
  <c r="C21" i="1" s="1"/>
  <c r="C24" i="6" s="1"/>
  <c r="AM24" i="6" s="1"/>
  <c r="C22" i="1" a="1"/>
  <c r="C22" i="1" s="1"/>
  <c r="C25" i="6" s="1"/>
  <c r="AH25" i="6" s="1"/>
  <c r="AI25" i="6" s="1"/>
  <c r="C23" i="1" a="1"/>
  <c r="C23" i="1" s="1"/>
  <c r="C26" i="6" s="1"/>
  <c r="AM26" i="6" s="1"/>
  <c r="C24" i="1" a="1"/>
  <c r="C24" i="1" s="1"/>
  <c r="C27" i="6" s="1"/>
  <c r="AM27" i="6" s="1"/>
  <c r="C25" i="1" a="1"/>
  <c r="C25" i="1" s="1"/>
  <c r="C28" i="6" s="1"/>
  <c r="AM28" i="6" s="1"/>
  <c r="C26" i="1" a="1"/>
  <c r="C26" i="1" s="1"/>
  <c r="C29" i="6" s="1"/>
  <c r="AH29" i="6" s="1"/>
  <c r="AI29" i="6" s="1"/>
  <c r="C27" i="1" a="1"/>
  <c r="C27" i="1" s="1"/>
  <c r="C30" i="6" s="1"/>
  <c r="AM30" i="6" s="1"/>
  <c r="C28" i="1" a="1"/>
  <c r="C28" i="1" s="1"/>
  <c r="C31" i="6" s="1"/>
  <c r="AH31" i="6" s="1"/>
  <c r="AI31" i="6" s="1"/>
  <c r="C29" i="1" a="1"/>
  <c r="C29" i="1" s="1"/>
  <c r="C32" i="6" s="1"/>
  <c r="AM32" i="6" s="1"/>
  <c r="C30" i="1" a="1"/>
  <c r="C30" i="1" s="1"/>
  <c r="C33" i="6" s="1"/>
  <c r="AM33" i="6" s="1"/>
  <c r="C31" i="1" a="1"/>
  <c r="C31" i="1" s="1"/>
  <c r="C34" i="6" s="1"/>
  <c r="AP34" i="6" s="1"/>
  <c r="C32" i="1" a="1"/>
  <c r="C32" i="1" s="1"/>
  <c r="C35" i="6" s="1"/>
  <c r="AM35" i="6" s="1"/>
  <c r="C33" i="1" a="1"/>
  <c r="C33" i="1" s="1"/>
  <c r="C36" i="6" s="1"/>
  <c r="AM36" i="6" s="1"/>
  <c r="C34" i="1" a="1"/>
  <c r="C34" i="1" s="1"/>
  <c r="C37" i="6" s="1"/>
  <c r="AM37" i="6" s="1"/>
  <c r="C35" i="1" a="1"/>
  <c r="C35" i="1" s="1"/>
  <c r="C38" i="6" s="1"/>
  <c r="AM38" i="6" s="1"/>
  <c r="C36" i="1" a="1"/>
  <c r="C36" i="1" s="1"/>
  <c r="C39" i="6" s="1"/>
  <c r="AM39" i="6" s="1"/>
  <c r="C37" i="1" a="1"/>
  <c r="C37" i="1" s="1"/>
  <c r="C40" i="6" s="1"/>
  <c r="AM40" i="6" s="1"/>
  <c r="J11" i="1"/>
  <c r="K11" i="1"/>
  <c r="L11" i="1"/>
  <c r="M11" i="1"/>
  <c r="N11" i="1"/>
  <c r="O11" i="1"/>
  <c r="P11" i="1"/>
  <c r="Q11" i="1"/>
  <c r="R11" i="1"/>
  <c r="S11" i="1"/>
  <c r="T11" i="1"/>
  <c r="U11" i="1"/>
  <c r="I11" i="1"/>
  <c r="AM25" i="6" l="1"/>
  <c r="AH33" i="6"/>
  <c r="AI33" i="6" s="1"/>
  <c r="AJ33" i="6" s="1"/>
  <c r="AM31" i="6"/>
  <c r="AN31" i="6" s="1"/>
  <c r="AH23" i="6"/>
  <c r="AI23" i="6" s="1"/>
  <c r="AJ23" i="6" s="1"/>
  <c r="AM29" i="6"/>
  <c r="AN29" i="6" s="1"/>
  <c r="AK34" i="6"/>
  <c r="AL34" i="6" s="1"/>
  <c r="AM34" i="6"/>
  <c r="AH34" i="6"/>
  <c r="AI34" i="6" s="1"/>
  <c r="AH27" i="6"/>
  <c r="AI27" i="6" s="1"/>
  <c r="AJ27" i="6" s="1"/>
  <c r="AJ29" i="6"/>
  <c r="AK26" i="6"/>
  <c r="AL26" i="6" s="1"/>
  <c r="AH26" i="6"/>
  <c r="AI26" i="6" s="1"/>
  <c r="AN26" i="6"/>
  <c r="AK32" i="6"/>
  <c r="AL32" i="6" s="1"/>
  <c r="AH32" i="6"/>
  <c r="AI32" i="6" s="1"/>
  <c r="AN32" i="6"/>
  <c r="AH36" i="6"/>
  <c r="AI36" i="6" s="1"/>
  <c r="AP36" i="6"/>
  <c r="AN36" i="6"/>
  <c r="AK36" i="6"/>
  <c r="AL36" i="6" s="1"/>
  <c r="AK24" i="6"/>
  <c r="AL24" i="6" s="1"/>
  <c r="AH24" i="6"/>
  <c r="AI24" i="6" s="1"/>
  <c r="AN24" i="6"/>
  <c r="AJ25" i="6"/>
  <c r="AK30" i="6"/>
  <c r="AL30" i="6" s="1"/>
  <c r="AH30" i="6"/>
  <c r="AI30" i="6" s="1"/>
  <c r="AN30" i="6"/>
  <c r="AN40" i="6"/>
  <c r="AK28" i="6"/>
  <c r="AL28" i="6" s="1"/>
  <c r="AH28" i="6"/>
  <c r="AI28" i="6" s="1"/>
  <c r="AN28" i="6"/>
  <c r="AH39" i="6"/>
  <c r="AI39" i="6" s="1"/>
  <c r="AP39" i="6"/>
  <c r="AN39" i="6"/>
  <c r="AK39" i="6"/>
  <c r="AL39" i="6" s="1"/>
  <c r="AK37" i="6"/>
  <c r="AL37" i="6" s="1"/>
  <c r="AP37" i="6"/>
  <c r="AN37" i="6"/>
  <c r="AH37" i="6"/>
  <c r="AI37" i="6" s="1"/>
  <c r="AN35" i="6"/>
  <c r="AK35" i="6"/>
  <c r="AL35" i="6" s="1"/>
  <c r="AP35" i="6"/>
  <c r="AH35" i="6"/>
  <c r="AI35" i="6" s="1"/>
  <c r="AJ31" i="6"/>
  <c r="AP38" i="6"/>
  <c r="AN38" i="6"/>
  <c r="AK38" i="6"/>
  <c r="AL38" i="6" s="1"/>
  <c r="AH38" i="6"/>
  <c r="AI38" i="6" s="1"/>
  <c r="AN34" i="6"/>
  <c r="AP40" i="6"/>
  <c r="AK23" i="6"/>
  <c r="AL23" i="6" s="1"/>
  <c r="AK25" i="6"/>
  <c r="Y25" i="6" s="1" a="1"/>
  <c r="Y25" i="6" s="1"/>
  <c r="AK27" i="6"/>
  <c r="AL27" i="6" s="1"/>
  <c r="AK29" i="6"/>
  <c r="AL29" i="6" s="1"/>
  <c r="AK31" i="6"/>
  <c r="AL31" i="6" s="1"/>
  <c r="AK33" i="6"/>
  <c r="X33" i="6" s="1" a="1"/>
  <c r="X33" i="6" s="1"/>
  <c r="AH40" i="6"/>
  <c r="AI40" i="6" s="1"/>
  <c r="AK40" i="6"/>
  <c r="AL40" i="6" s="1"/>
  <c r="AN23" i="6"/>
  <c r="AN27" i="6"/>
  <c r="AP33" i="6"/>
  <c r="AN25" i="6"/>
  <c r="AN33" i="6"/>
  <c r="E61" i="3"/>
  <c r="E63" i="3"/>
  <c r="E64" i="3"/>
  <c r="E65" i="3"/>
  <c r="E66" i="3"/>
  <c r="E67" i="3"/>
  <c r="E68" i="3"/>
  <c r="E69" i="3"/>
  <c r="E70" i="3"/>
  <c r="E71" i="3"/>
  <c r="E72" i="3"/>
  <c r="E73" i="3"/>
  <c r="E74" i="3"/>
  <c r="E75" i="3"/>
  <c r="E62" i="3"/>
  <c r="C39" i="1" a="1"/>
  <c r="C39" i="1" s="1"/>
  <c r="C42" i="6" s="1"/>
  <c r="AP42" i="6" s="1"/>
  <c r="C40" i="1" a="1"/>
  <c r="C40" i="1" s="1"/>
  <c r="C43" i="6" s="1"/>
  <c r="AM43" i="6" s="1"/>
  <c r="AN43" i="6" s="1"/>
  <c r="C41" i="1" a="1"/>
  <c r="C41" i="1" s="1"/>
  <c r="C44" i="6" s="1"/>
  <c r="AM44" i="6" s="1"/>
  <c r="AN44" i="6" s="1"/>
  <c r="C42" i="1" a="1"/>
  <c r="C42" i="1" s="1"/>
  <c r="C45" i="6" s="1"/>
  <c r="AM45" i="6" s="1"/>
  <c r="AN45" i="6" s="1"/>
  <c r="AA34" i="6" l="1" a="1"/>
  <c r="AA34" i="6" s="1"/>
  <c r="AP45" i="6"/>
  <c r="AB34" i="6" a="1"/>
  <c r="AB34" i="6" s="1"/>
  <c r="AD34" i="6" a="1"/>
  <c r="AD34" i="6" s="1"/>
  <c r="X34" i="6" a="1"/>
  <c r="X34" i="6" s="1"/>
  <c r="AP44" i="6"/>
  <c r="W34" i="6" a="1"/>
  <c r="W34" i="6" s="1"/>
  <c r="AM42" i="6"/>
  <c r="AN42" i="6" s="1"/>
  <c r="AK42" i="6"/>
  <c r="AL42" i="6" s="1"/>
  <c r="AH42" i="6"/>
  <c r="AI42" i="6" s="1"/>
  <c r="AH44" i="6"/>
  <c r="AI44" i="6" s="1"/>
  <c r="AJ44" i="6" s="1"/>
  <c r="AP43" i="6"/>
  <c r="AH43" i="6"/>
  <c r="AI43" i="6" s="1"/>
  <c r="AH45" i="6"/>
  <c r="AI45" i="6" s="1"/>
  <c r="AJ45" i="6" s="1"/>
  <c r="Y34" i="6" a="1"/>
  <c r="Y34" i="6" s="1"/>
  <c r="AG34" i="6" a="1"/>
  <c r="AG34" i="6" s="1"/>
  <c r="AK43" i="6"/>
  <c r="AL43" i="6" s="1"/>
  <c r="AK45" i="6"/>
  <c r="AL45" i="6" s="1"/>
  <c r="AJ34" i="6"/>
  <c r="AF34" i="6" a="1"/>
  <c r="AF34" i="6" s="1"/>
  <c r="AC34" i="6" a="1"/>
  <c r="AC34" i="6" s="1"/>
  <c r="V34" i="6" a="1"/>
  <c r="V34" i="6" s="1"/>
  <c r="AK44" i="6"/>
  <c r="AL44" i="6" s="1"/>
  <c r="AE34" i="6" a="1"/>
  <c r="AE34" i="6" s="1"/>
  <c r="Z34" i="6" a="1"/>
  <c r="Z34" i="6" s="1"/>
  <c r="AF31" i="6" a="1"/>
  <c r="AF31" i="6" s="1"/>
  <c r="AC25" i="6" a="1"/>
  <c r="AC25" i="6" s="1"/>
  <c r="AD33" i="6" a="1"/>
  <c r="AD33" i="6" s="1"/>
  <c r="AG25" i="6" a="1"/>
  <c r="AG25" i="6" s="1"/>
  <c r="V25" i="6" a="1"/>
  <c r="V25" i="6" s="1"/>
  <c r="W33" i="6" a="1"/>
  <c r="W33" i="6" s="1"/>
  <c r="AF27" i="6" a="1"/>
  <c r="AF27" i="6" s="1"/>
  <c r="AB33" i="6" a="1"/>
  <c r="AB33" i="6" s="1"/>
  <c r="AA33" i="6" a="1"/>
  <c r="AA33" i="6" s="1"/>
  <c r="AF25" i="6" a="1"/>
  <c r="AF25" i="6" s="1"/>
  <c r="W29" i="6" a="1"/>
  <c r="W29" i="6" s="1"/>
  <c r="X25" i="6" a="1"/>
  <c r="X25" i="6" s="1"/>
  <c r="AE23" i="6" a="1"/>
  <c r="AE23" i="6" s="1"/>
  <c r="AE25" i="6" a="1"/>
  <c r="AE25" i="6" s="1"/>
  <c r="Z25" i="6" a="1"/>
  <c r="Z25" i="6" s="1"/>
  <c r="AD29" i="6" a="1"/>
  <c r="AD29" i="6" s="1"/>
  <c r="AC29" i="6" a="1"/>
  <c r="AC29" i="6" s="1"/>
  <c r="AB29" i="6" a="1"/>
  <c r="AB29" i="6" s="1"/>
  <c r="AD23" i="6" a="1"/>
  <c r="AD23" i="6" s="1"/>
  <c r="AC23" i="6" a="1"/>
  <c r="AC23" i="6" s="1"/>
  <c r="V23" i="6" a="1"/>
  <c r="V23" i="6" s="1"/>
  <c r="AJ40" i="6"/>
  <c r="X40" i="6" a="1"/>
  <c r="X40" i="6" s="1"/>
  <c r="Y40" i="6" a="1"/>
  <c r="Y40" i="6" s="1"/>
  <c r="AD40" i="6" a="1"/>
  <c r="AD40" i="6" s="1"/>
  <c r="W40" i="6" a="1"/>
  <c r="W40" i="6" s="1"/>
  <c r="AE40" i="6" a="1"/>
  <c r="AE40" i="6" s="1"/>
  <c r="AF40" i="6" a="1"/>
  <c r="AF40" i="6" s="1"/>
  <c r="Z40" i="6" a="1"/>
  <c r="Z40" i="6" s="1"/>
  <c r="AB40" i="6" a="1"/>
  <c r="AB40" i="6" s="1"/>
  <c r="AA40" i="6" a="1"/>
  <c r="AA40" i="6" s="1"/>
  <c r="AG40" i="6" a="1"/>
  <c r="AG40" i="6" s="1"/>
  <c r="AC40" i="6" a="1"/>
  <c r="AC40" i="6" s="1"/>
  <c r="V40" i="6" a="1"/>
  <c r="V40" i="6" s="1"/>
  <c r="AB31" i="6" a="1"/>
  <c r="AB31" i="6" s="1"/>
  <c r="AJ36" i="6"/>
  <c r="Z36" i="6" a="1"/>
  <c r="Z36" i="6" s="1"/>
  <c r="AG36" i="6" a="1"/>
  <c r="AG36" i="6" s="1"/>
  <c r="AB36" i="6" a="1"/>
  <c r="AB36" i="6" s="1"/>
  <c r="X36" i="6" a="1"/>
  <c r="X36" i="6" s="1"/>
  <c r="V36" i="6" a="1"/>
  <c r="V36" i="6" s="1"/>
  <c r="AC36" i="6" a="1"/>
  <c r="AC36" i="6" s="1"/>
  <c r="AD36" i="6" a="1"/>
  <c r="AD36" i="6" s="1"/>
  <c r="W36" i="6" a="1"/>
  <c r="W36" i="6" s="1"/>
  <c r="AA36" i="6" a="1"/>
  <c r="AA36" i="6" s="1"/>
  <c r="Y36" i="6" a="1"/>
  <c r="Y36" i="6" s="1"/>
  <c r="AF36" i="6" a="1"/>
  <c r="AF36" i="6" s="1"/>
  <c r="AE36" i="6" a="1"/>
  <c r="AE36" i="6" s="1"/>
  <c r="AF23" i="6" a="1"/>
  <c r="AF23" i="6" s="1"/>
  <c r="AG29" i="6" a="1"/>
  <c r="AG29" i="6" s="1"/>
  <c r="Z23" i="6" a="1"/>
  <c r="Z23" i="6" s="1"/>
  <c r="V27" i="6" a="1"/>
  <c r="V27" i="6" s="1"/>
  <c r="AG23" i="6" a="1"/>
  <c r="AG23" i="6" s="1"/>
  <c r="Y33" i="6" a="1"/>
  <c r="Y33" i="6" s="1"/>
  <c r="X23" i="6" a="1"/>
  <c r="X23" i="6" s="1"/>
  <c r="AG27" i="6" a="1"/>
  <c r="AG27" i="6" s="1"/>
  <c r="AJ24" i="6"/>
  <c r="AD24" i="6" a="1"/>
  <c r="AD24" i="6" s="1"/>
  <c r="AF24" i="6" a="1"/>
  <c r="AF24" i="6" s="1"/>
  <c r="V24" i="6" a="1"/>
  <c r="V24" i="6" s="1"/>
  <c r="AA24" i="6" a="1"/>
  <c r="AA24" i="6" s="1"/>
  <c r="Y24" i="6" a="1"/>
  <c r="Y24" i="6" s="1"/>
  <c r="AE24" i="6" a="1"/>
  <c r="AE24" i="6" s="1"/>
  <c r="AB24" i="6" a="1"/>
  <c r="AB24" i="6" s="1"/>
  <c r="AG24" i="6" a="1"/>
  <c r="AG24" i="6" s="1"/>
  <c r="AC24" i="6" a="1"/>
  <c r="AC24" i="6" s="1"/>
  <c r="Z24" i="6" a="1"/>
  <c r="Z24" i="6" s="1"/>
  <c r="W24" i="6" a="1"/>
  <c r="W24" i="6" s="1"/>
  <c r="X24" i="6" a="1"/>
  <c r="X24" i="6" s="1"/>
  <c r="AJ38" i="6"/>
  <c r="Z38" i="6" a="1"/>
  <c r="Z38" i="6" s="1"/>
  <c r="AC38" i="6" a="1"/>
  <c r="AC38" i="6" s="1"/>
  <c r="Y38" i="6" a="1"/>
  <c r="Y38" i="6" s="1"/>
  <c r="V38" i="6" a="1"/>
  <c r="V38" i="6" s="1"/>
  <c r="AA38" i="6" a="1"/>
  <c r="AA38" i="6" s="1"/>
  <c r="AE38" i="6" a="1"/>
  <c r="AE38" i="6" s="1"/>
  <c r="AG38" i="6" a="1"/>
  <c r="AG38" i="6" s="1"/>
  <c r="AF38" i="6" a="1"/>
  <c r="AF38" i="6" s="1"/>
  <c r="W38" i="6" a="1"/>
  <c r="W38" i="6" s="1"/>
  <c r="AB38" i="6" a="1"/>
  <c r="AB38" i="6" s="1"/>
  <c r="X38" i="6" a="1"/>
  <c r="X38" i="6" s="1"/>
  <c r="AD38" i="6" a="1"/>
  <c r="AD38" i="6" s="1"/>
  <c r="W27" i="6" a="1"/>
  <c r="W27" i="6" s="1"/>
  <c r="AE27" i="6" a="1"/>
  <c r="AE27" i="6" s="1"/>
  <c r="Y27" i="6" a="1"/>
  <c r="Y27" i="6" s="1"/>
  <c r="AC33" i="6" a="1"/>
  <c r="AC33" i="6" s="1"/>
  <c r="X27" i="6" a="1"/>
  <c r="X27" i="6" s="1"/>
  <c r="Z33" i="6" a="1"/>
  <c r="Z33" i="6" s="1"/>
  <c r="AL25" i="6"/>
  <c r="W25" i="6" a="1"/>
  <c r="W25" i="6" s="1"/>
  <c r="X29" i="6" a="1"/>
  <c r="X29" i="6" s="1"/>
  <c r="AF33" i="6" a="1"/>
  <c r="AF33" i="6" s="1"/>
  <c r="W23" i="6" a="1"/>
  <c r="W23" i="6" s="1"/>
  <c r="AC27" i="6" a="1"/>
  <c r="AC27" i="6" s="1"/>
  <c r="AE33" i="6" a="1"/>
  <c r="AE33" i="6" s="1"/>
  <c r="AA23" i="6" a="1"/>
  <c r="AA23" i="6" s="1"/>
  <c r="AD25" i="6" a="1"/>
  <c r="AD25" i="6" s="1"/>
  <c r="AB23" i="6" a="1"/>
  <c r="AB23" i="6" s="1"/>
  <c r="X31" i="6" a="1"/>
  <c r="X31" i="6" s="1"/>
  <c r="AL33" i="6"/>
  <c r="AG33" i="6" a="1"/>
  <c r="AG33" i="6" s="1"/>
  <c r="AJ35" i="6"/>
  <c r="Z35" i="6" a="1"/>
  <c r="Z35" i="6" s="1"/>
  <c r="Y35" i="6" a="1"/>
  <c r="Y35" i="6" s="1"/>
  <c r="AB35" i="6" a="1"/>
  <c r="AB35" i="6" s="1"/>
  <c r="W35" i="6" a="1"/>
  <c r="W35" i="6" s="1"/>
  <c r="AA35" i="6" a="1"/>
  <c r="AA35" i="6" s="1"/>
  <c r="AC35" i="6" a="1"/>
  <c r="AC35" i="6" s="1"/>
  <c r="AD35" i="6" a="1"/>
  <c r="AD35" i="6" s="1"/>
  <c r="AE35" i="6" a="1"/>
  <c r="AE35" i="6" s="1"/>
  <c r="AF35" i="6" a="1"/>
  <c r="AF35" i="6" s="1"/>
  <c r="AG35" i="6" a="1"/>
  <c r="AG35" i="6" s="1"/>
  <c r="V35" i="6" a="1"/>
  <c r="V35" i="6" s="1"/>
  <c r="X35" i="6" a="1"/>
  <c r="X35" i="6" s="1"/>
  <c r="AJ37" i="6"/>
  <c r="AG37" i="6" a="1"/>
  <c r="AG37" i="6" s="1"/>
  <c r="V37" i="6" a="1"/>
  <c r="V37" i="6" s="1"/>
  <c r="AB37" i="6" a="1"/>
  <c r="AB37" i="6" s="1"/>
  <c r="X37" i="6" a="1"/>
  <c r="X37" i="6" s="1"/>
  <c r="W37" i="6" a="1"/>
  <c r="W37" i="6" s="1"/>
  <c r="Z37" i="6" a="1"/>
  <c r="Z37" i="6" s="1"/>
  <c r="AA37" i="6" a="1"/>
  <c r="AA37" i="6" s="1"/>
  <c r="AD37" i="6" a="1"/>
  <c r="AD37" i="6" s="1"/>
  <c r="Y37" i="6" a="1"/>
  <c r="Y37" i="6" s="1"/>
  <c r="AC37" i="6" a="1"/>
  <c r="AC37" i="6" s="1"/>
  <c r="AE37" i="6" a="1"/>
  <c r="AE37" i="6" s="1"/>
  <c r="AF37" i="6" a="1"/>
  <c r="AF37" i="6" s="1"/>
  <c r="AJ39" i="6"/>
  <c r="AA39" i="6" a="1"/>
  <c r="AA39" i="6" s="1"/>
  <c r="AC39" i="6" a="1"/>
  <c r="AC39" i="6" s="1"/>
  <c r="AG39" i="6" a="1"/>
  <c r="AG39" i="6" s="1"/>
  <c r="AE39" i="6" a="1"/>
  <c r="AE39" i="6" s="1"/>
  <c r="X39" i="6" a="1"/>
  <c r="X39" i="6" s="1"/>
  <c r="W39" i="6" a="1"/>
  <c r="W39" i="6" s="1"/>
  <c r="AD39" i="6" a="1"/>
  <c r="AD39" i="6" s="1"/>
  <c r="Z39" i="6" a="1"/>
  <c r="Z39" i="6" s="1"/>
  <c r="Y39" i="6" a="1"/>
  <c r="Y39" i="6" s="1"/>
  <c r="AF39" i="6" a="1"/>
  <c r="AF39" i="6" s="1"/>
  <c r="V39" i="6" a="1"/>
  <c r="V39" i="6" s="1"/>
  <c r="AB39" i="6" a="1"/>
  <c r="AB39" i="6" s="1"/>
  <c r="AD27" i="6" a="1"/>
  <c r="AD27" i="6" s="1"/>
  <c r="AB27" i="6" a="1"/>
  <c r="AB27" i="6" s="1"/>
  <c r="AC31" i="6" a="1"/>
  <c r="AC31" i="6" s="1"/>
  <c r="Y29" i="6" a="1"/>
  <c r="Y29" i="6" s="1"/>
  <c r="V33" i="6" a="1"/>
  <c r="V33" i="6" s="1"/>
  <c r="AA25" i="6" a="1"/>
  <c r="AA25" i="6" s="1"/>
  <c r="V31" i="6" a="1"/>
  <c r="V31" i="6" s="1"/>
  <c r="AF29" i="6" a="1"/>
  <c r="AF29" i="6" s="1"/>
  <c r="AB25" i="6" a="1"/>
  <c r="AB25" i="6" s="1"/>
  <c r="Y31" i="6" a="1"/>
  <c r="Y31" i="6" s="1"/>
  <c r="AJ32" i="6"/>
  <c r="Z32" i="6" a="1"/>
  <c r="Z32" i="6" s="1"/>
  <c r="AF32" i="6" a="1"/>
  <c r="AF32" i="6" s="1"/>
  <c r="AB32" i="6" a="1"/>
  <c r="AB32" i="6" s="1"/>
  <c r="AC32" i="6" a="1"/>
  <c r="AC32" i="6" s="1"/>
  <c r="AG32" i="6" a="1"/>
  <c r="AG32" i="6" s="1"/>
  <c r="AE32" i="6" a="1"/>
  <c r="AE32" i="6" s="1"/>
  <c r="AA32" i="6" a="1"/>
  <c r="AA32" i="6" s="1"/>
  <c r="W32" i="6" a="1"/>
  <c r="W32" i="6" s="1"/>
  <c r="X32" i="6" a="1"/>
  <c r="X32" i="6" s="1"/>
  <c r="Y32" i="6" a="1"/>
  <c r="Y32" i="6" s="1"/>
  <c r="AD32" i="6" a="1"/>
  <c r="AD32" i="6" s="1"/>
  <c r="V32" i="6" a="1"/>
  <c r="V32" i="6" s="1"/>
  <c r="AA31" i="6" a="1"/>
  <c r="AA31" i="6" s="1"/>
  <c r="W31" i="6" a="1"/>
  <c r="W31" i="6" s="1"/>
  <c r="AD31" i="6" a="1"/>
  <c r="AD31" i="6" s="1"/>
  <c r="AJ28" i="6"/>
  <c r="V28" i="6" a="1"/>
  <c r="V28" i="6" s="1"/>
  <c r="AE28" i="6" a="1"/>
  <c r="AE28" i="6" s="1"/>
  <c r="AA28" i="6" a="1"/>
  <c r="AA28" i="6" s="1"/>
  <c r="AB28" i="6" a="1"/>
  <c r="AB28" i="6" s="1"/>
  <c r="AF28" i="6" a="1"/>
  <c r="AF28" i="6" s="1"/>
  <c r="AC28" i="6" a="1"/>
  <c r="AC28" i="6" s="1"/>
  <c r="W28" i="6" a="1"/>
  <c r="W28" i="6" s="1"/>
  <c r="X28" i="6" a="1"/>
  <c r="X28" i="6" s="1"/>
  <c r="Z28" i="6" a="1"/>
  <c r="Z28" i="6" s="1"/>
  <c r="AD28" i="6" a="1"/>
  <c r="AD28" i="6" s="1"/>
  <c r="AG28" i="6" a="1"/>
  <c r="AG28" i="6" s="1"/>
  <c r="Y28" i="6" a="1"/>
  <c r="Y28" i="6" s="1"/>
  <c r="AJ30" i="6"/>
  <c r="Y30" i="6" a="1"/>
  <c r="Y30" i="6" s="1"/>
  <c r="AC30" i="6" a="1"/>
  <c r="AC30" i="6" s="1"/>
  <c r="AF30" i="6" a="1"/>
  <c r="AF30" i="6" s="1"/>
  <c r="AA30" i="6" a="1"/>
  <c r="AA30" i="6" s="1"/>
  <c r="V30" i="6" a="1"/>
  <c r="V30" i="6" s="1"/>
  <c r="AG30" i="6" a="1"/>
  <c r="AG30" i="6" s="1"/>
  <c r="AE30" i="6" a="1"/>
  <c r="AE30" i="6" s="1"/>
  <c r="AB30" i="6" a="1"/>
  <c r="AB30" i="6" s="1"/>
  <c r="W30" i="6" a="1"/>
  <c r="W30" i="6" s="1"/>
  <c r="X30" i="6" a="1"/>
  <c r="X30" i="6" s="1"/>
  <c r="AD30" i="6" a="1"/>
  <c r="AD30" i="6" s="1"/>
  <c r="Z30" i="6" a="1"/>
  <c r="Z30" i="6" s="1"/>
  <c r="AJ26" i="6"/>
  <c r="Y26" i="6" a="1"/>
  <c r="Y26" i="6" s="1"/>
  <c r="AD26" i="6" a="1"/>
  <c r="AD26" i="6" s="1"/>
  <c r="Z26" i="6" a="1"/>
  <c r="Z26" i="6" s="1"/>
  <c r="AF26" i="6" a="1"/>
  <c r="AF26" i="6" s="1"/>
  <c r="AC26" i="6" a="1"/>
  <c r="AC26" i="6" s="1"/>
  <c r="V26" i="6" a="1"/>
  <c r="V26" i="6" s="1"/>
  <c r="AA26" i="6" a="1"/>
  <c r="AA26" i="6" s="1"/>
  <c r="W26" i="6" a="1"/>
  <c r="W26" i="6" s="1"/>
  <c r="AG26" i="6" a="1"/>
  <c r="AG26" i="6" s="1"/>
  <c r="X26" i="6" a="1"/>
  <c r="X26" i="6" s="1"/>
  <c r="AE26" i="6" a="1"/>
  <c r="AE26" i="6" s="1"/>
  <c r="AB26" i="6" a="1"/>
  <c r="AB26" i="6" s="1"/>
  <c r="Y23" i="6" a="1"/>
  <c r="Y23" i="6" s="1"/>
  <c r="AE31" i="6" a="1"/>
  <c r="AE31" i="6" s="1"/>
  <c r="AE29" i="6" a="1"/>
  <c r="AE29" i="6" s="1"/>
  <c r="AG31" i="6" a="1"/>
  <c r="AG31" i="6" s="1"/>
  <c r="Z29" i="6" a="1"/>
  <c r="Z29" i="6" s="1"/>
  <c r="Z27" i="6" a="1"/>
  <c r="Z27" i="6" s="1"/>
  <c r="AA27" i="6" a="1"/>
  <c r="AA27" i="6" s="1"/>
  <c r="Z31" i="6" a="1"/>
  <c r="Z31" i="6" s="1"/>
  <c r="AA29" i="6" a="1"/>
  <c r="AA29" i="6" s="1"/>
  <c r="V29" i="6" a="1"/>
  <c r="V29" i="6" s="1"/>
  <c r="W39" i="1"/>
  <c r="W42" i="1"/>
  <c r="W41" i="1"/>
  <c r="W40" i="1"/>
  <c r="X43" i="6" l="1" a="1"/>
  <c r="X43" i="6" s="1"/>
  <c r="AB45" i="6" a="1"/>
  <c r="AB45" i="6" s="1"/>
  <c r="AG45" i="6" a="1"/>
  <c r="AG45" i="6" s="1"/>
  <c r="AF44" i="6" a="1"/>
  <c r="AF44" i="6" s="1"/>
  <c r="AE45" i="6" a="1"/>
  <c r="AE45" i="6" s="1"/>
  <c r="Y43" i="6" a="1"/>
  <c r="Y43" i="6" s="1"/>
  <c r="AE43" i="6" a="1"/>
  <c r="AE43" i="6" s="1"/>
  <c r="V43" i="6" a="1"/>
  <c r="V43" i="6" s="1"/>
  <c r="AA43" i="6" a="1"/>
  <c r="AA43" i="6" s="1"/>
  <c r="AJ43" i="6"/>
  <c r="X44" i="6" a="1"/>
  <c r="X44" i="6" s="1"/>
  <c r="AC43" i="6" a="1"/>
  <c r="AC43" i="6" s="1"/>
  <c r="W44" i="6" a="1"/>
  <c r="W44" i="6" s="1"/>
  <c r="W43" i="6" a="1"/>
  <c r="W43" i="6" s="1"/>
  <c r="V45" i="6" a="1"/>
  <c r="V45" i="6" s="1"/>
  <c r="AG43" i="6" a="1"/>
  <c r="AG43" i="6" s="1"/>
  <c r="AD43" i="6" a="1"/>
  <c r="AD43" i="6" s="1"/>
  <c r="AG42" i="6" a="1"/>
  <c r="AG42" i="6" s="1"/>
  <c r="Z43" i="6" a="1"/>
  <c r="Z43" i="6" s="1"/>
  <c r="AB43" i="6" a="1"/>
  <c r="AB43" i="6" s="1"/>
  <c r="AG44" i="6" a="1"/>
  <c r="AG44" i="6" s="1"/>
  <c r="AF43" i="6" a="1"/>
  <c r="AF43" i="6" s="1"/>
  <c r="AD44" i="6" a="1"/>
  <c r="AD44" i="6" s="1"/>
  <c r="AF42" i="6" a="1"/>
  <c r="AF42" i="6" s="1"/>
  <c r="V42" i="6" a="1"/>
  <c r="V42" i="6" s="1"/>
  <c r="AC42" i="6" a="1"/>
  <c r="AC42" i="6" s="1"/>
  <c r="AC45" i="6" a="1"/>
  <c r="AC45" i="6" s="1"/>
  <c r="Z44" i="6" a="1"/>
  <c r="Z44" i="6" s="1"/>
  <c r="AB44" i="6" a="1"/>
  <c r="AB44" i="6" s="1"/>
  <c r="W42" i="6" a="1"/>
  <c r="W42" i="6" s="1"/>
  <c r="AD45" i="6" a="1"/>
  <c r="AD45" i="6" s="1"/>
  <c r="AA45" i="6" a="1"/>
  <c r="AA45" i="6" s="1"/>
  <c r="AE44" i="6" a="1"/>
  <c r="AE44" i="6" s="1"/>
  <c r="X45" i="6" a="1"/>
  <c r="X45" i="6" s="1"/>
  <c r="Y45" i="6" a="1"/>
  <c r="Y45" i="6" s="1"/>
  <c r="AC44" i="6" a="1"/>
  <c r="AC44" i="6" s="1"/>
  <c r="X42" i="6" a="1"/>
  <c r="X42" i="6" s="1"/>
  <c r="AJ42" i="6"/>
  <c r="AE42" i="6" a="1"/>
  <c r="AE42" i="6" s="1"/>
  <c r="AD42" i="6" a="1"/>
  <c r="AD42" i="6" s="1"/>
  <c r="AB42" i="6" a="1"/>
  <c r="AB42" i="6" s="1"/>
  <c r="Z42" i="6" a="1"/>
  <c r="Z42" i="6" s="1"/>
  <c r="W45" i="6" a="1"/>
  <c r="W45" i="6" s="1"/>
  <c r="Z45" i="6" a="1"/>
  <c r="Z45" i="6" s="1"/>
  <c r="Y44" i="6" a="1"/>
  <c r="Y44" i="6" s="1"/>
  <c r="AF45" i="6" a="1"/>
  <c r="AF45" i="6" s="1"/>
  <c r="V44" i="6" a="1"/>
  <c r="V44" i="6" s="1"/>
  <c r="AA44" i="6" a="1"/>
  <c r="AA44" i="6" s="1"/>
  <c r="AA42" i="6" a="1"/>
  <c r="AA42" i="6" s="1"/>
  <c r="Y42" i="6" a="1"/>
  <c r="Y42" i="6" s="1"/>
  <c r="C38" i="1" a="1"/>
  <c r="C38" i="1" s="1"/>
  <c r="C41" i="6" s="1"/>
  <c r="C14" i="1" a="1"/>
  <c r="C14" i="1" s="1"/>
  <c r="C17" i="6" s="1"/>
  <c r="C15" i="1" a="1"/>
  <c r="C15" i="1" s="1"/>
  <c r="C18" i="6" s="1"/>
  <c r="C16" i="1" a="1"/>
  <c r="C16" i="1" s="1"/>
  <c r="C19" i="6" s="1"/>
  <c r="C17" i="1" a="1"/>
  <c r="C17" i="1" s="1"/>
  <c r="C20" i="6" s="1"/>
  <c r="C18" i="1" a="1"/>
  <c r="C18" i="1" s="1"/>
  <c r="C21" i="6" s="1"/>
  <c r="C19" i="1" a="1"/>
  <c r="C19" i="1" s="1"/>
  <c r="C22" i="6" s="1"/>
  <c r="C13" i="1" a="1"/>
  <c r="C13" i="1" s="1"/>
  <c r="C16" i="6" s="1"/>
  <c r="AH18" i="6" l="1"/>
  <c r="AI18" i="6" s="1"/>
  <c r="AJ18" i="6" s="1"/>
  <c r="AP18" i="6"/>
  <c r="AM18" i="6"/>
  <c r="AN18" i="6" s="1"/>
  <c r="AK18" i="6"/>
  <c r="AL18" i="6" s="1"/>
  <c r="AM17" i="6"/>
  <c r="AN17" i="6" s="1"/>
  <c r="AK17" i="6"/>
  <c r="AL17" i="6" s="1"/>
  <c r="AP17" i="6"/>
  <c r="AH17" i="6"/>
  <c r="AI17" i="6" s="1"/>
  <c r="AJ17" i="6" s="1"/>
  <c r="AM20" i="6"/>
  <c r="AN20" i="6" s="1"/>
  <c r="AH20" i="6"/>
  <c r="AI20" i="6" s="1"/>
  <c r="AJ20" i="6" s="1"/>
  <c r="AP20" i="6"/>
  <c r="AK20" i="6"/>
  <c r="AL20" i="6" s="1"/>
  <c r="AM19" i="6"/>
  <c r="AN19" i="6" s="1"/>
  <c r="AK19" i="6"/>
  <c r="AL19" i="6" s="1"/>
  <c r="AH19" i="6"/>
  <c r="AI19" i="6" s="1"/>
  <c r="AJ19" i="6" s="1"/>
  <c r="AP19" i="6"/>
  <c r="AP41" i="6"/>
  <c r="AM41" i="6"/>
  <c r="AN41" i="6" s="1"/>
  <c r="AH41" i="6"/>
  <c r="AI41" i="6" s="1"/>
  <c r="AJ41" i="6" s="1"/>
  <c r="AK41" i="6"/>
  <c r="AH16" i="6"/>
  <c r="AI16" i="6" s="1"/>
  <c r="AJ16" i="6" s="1"/>
  <c r="AM16" i="6"/>
  <c r="AK16" i="6"/>
  <c r="AP16" i="6"/>
  <c r="AM22" i="6"/>
  <c r="AN22" i="6" s="1"/>
  <c r="AP22" i="6"/>
  <c r="AH22" i="6"/>
  <c r="AI22" i="6" s="1"/>
  <c r="AJ22" i="6" s="1"/>
  <c r="AK22" i="6"/>
  <c r="AL22" i="6" s="1"/>
  <c r="AM21" i="6"/>
  <c r="AN21" i="6" s="1"/>
  <c r="AK21" i="6"/>
  <c r="AL21" i="6" s="1"/>
  <c r="AP21" i="6"/>
  <c r="AH21" i="6"/>
  <c r="AI21" i="6" s="1"/>
  <c r="AJ21" i="6" s="1"/>
  <c r="W36" i="1"/>
  <c r="W35" i="1"/>
  <c r="W13" i="1"/>
  <c r="W30" i="1"/>
  <c r="W37" i="1"/>
  <c r="W17" i="1"/>
  <c r="W19" i="1"/>
  <c r="W34" i="1"/>
  <c r="W16" i="1"/>
  <c r="W18" i="1"/>
  <c r="W15" i="1"/>
  <c r="W32" i="1"/>
  <c r="W14" i="1"/>
  <c r="W33" i="1"/>
  <c r="W31" i="1"/>
  <c r="W38" i="1"/>
  <c r="AB18" i="6" l="1" a="1"/>
  <c r="AB18" i="6" s="1"/>
  <c r="V18" i="6" a="1"/>
  <c r="V18" i="6" s="1"/>
  <c r="Y18" i="6" a="1"/>
  <c r="Y18" i="6" s="1"/>
  <c r="X18" i="6" a="1"/>
  <c r="X18" i="6" s="1"/>
  <c r="AF18" i="6" a="1"/>
  <c r="AF18" i="6" s="1"/>
  <c r="X20" i="6" a="1"/>
  <c r="X20" i="6" s="1"/>
  <c r="W18" i="6" a="1"/>
  <c r="W18" i="6" s="1"/>
  <c r="AC18" i="6" a="1"/>
  <c r="AC18" i="6" s="1"/>
  <c r="AB41" i="6" a="1"/>
  <c r="AB41" i="6" s="1"/>
  <c r="Y20" i="6" a="1"/>
  <c r="Y20" i="6" s="1"/>
  <c r="W17" i="6" a="1"/>
  <c r="W17" i="6" s="1"/>
  <c r="X22" i="6" a="1"/>
  <c r="X22" i="6" s="1"/>
  <c r="W20" i="6" a="1"/>
  <c r="W20" i="6" s="1"/>
  <c r="AF17" i="6" a="1"/>
  <c r="AF17" i="6" s="1"/>
  <c r="AA22" i="6" a="1"/>
  <c r="AA22" i="6" s="1"/>
  <c r="Y21" i="6" a="1"/>
  <c r="Y21" i="6" s="1"/>
  <c r="AG22" i="6" a="1"/>
  <c r="AG22" i="6" s="1"/>
  <c r="AD20" i="6" a="1"/>
  <c r="AD20" i="6" s="1"/>
  <c r="Z17" i="6" a="1"/>
  <c r="Z17" i="6" s="1"/>
  <c r="AA20" i="6" a="1"/>
  <c r="AA20" i="6" s="1"/>
  <c r="V21" i="6" a="1"/>
  <c r="V21" i="6" s="1"/>
  <c r="AB22" i="6" a="1"/>
  <c r="AB22" i="6" s="1"/>
  <c r="Z20" i="6" a="1"/>
  <c r="Z20" i="6" s="1"/>
  <c r="AC17" i="6" a="1"/>
  <c r="AC17" i="6" s="1"/>
  <c r="AE18" i="6" a="1"/>
  <c r="AE18" i="6" s="1"/>
  <c r="AF41" i="6" a="1"/>
  <c r="AF41" i="6" s="1"/>
  <c r="AB17" i="6" a="1"/>
  <c r="AB17" i="6" s="1"/>
  <c r="AB16" i="6" a="1"/>
  <c r="AB16" i="6" s="1"/>
  <c r="X19" i="6" a="1"/>
  <c r="X19" i="6" s="1"/>
  <c r="Z19" i="6" a="1"/>
  <c r="Z19" i="6" s="1"/>
  <c r="AA21" i="6" a="1"/>
  <c r="AA21" i="6" s="1"/>
  <c r="AC21" i="6" a="1"/>
  <c r="AC21" i="6" s="1"/>
  <c r="AF22" i="6" a="1"/>
  <c r="AF22" i="6" s="1"/>
  <c r="AE22" i="6" a="1"/>
  <c r="AE22" i="6" s="1"/>
  <c r="X16" i="6" a="1"/>
  <c r="X16" i="6" s="1"/>
  <c r="V16" i="6" a="1"/>
  <c r="V16" i="6" s="1"/>
  <c r="Y41" i="6" a="1"/>
  <c r="Y41" i="6" s="1"/>
  <c r="AC19" i="6" a="1"/>
  <c r="AC19" i="6" s="1"/>
  <c r="AF20" i="6" a="1"/>
  <c r="AF20" i="6" s="1"/>
  <c r="X17" i="6" a="1"/>
  <c r="X17" i="6" s="1"/>
  <c r="AG17" i="6" a="1"/>
  <c r="AG17" i="6" s="1"/>
  <c r="AG18" i="6" a="1"/>
  <c r="AG18" i="6" s="1"/>
  <c r="AA18" i="6" a="1"/>
  <c r="AA18" i="6" s="1"/>
  <c r="AB21" i="6" a="1"/>
  <c r="AB21" i="6" s="1"/>
  <c r="Y22" i="6" a="1"/>
  <c r="Y22" i="6" s="1"/>
  <c r="AD22" i="6" a="1"/>
  <c r="AD22" i="6" s="1"/>
  <c r="AA16" i="6" a="1"/>
  <c r="AA16" i="6" s="1"/>
  <c r="Y16" i="6" a="1"/>
  <c r="Y16" i="6" s="1"/>
  <c r="Z41" i="6" a="1"/>
  <c r="Z41" i="6" s="1"/>
  <c r="Y19" i="6" a="1"/>
  <c r="Y19" i="6" s="1"/>
  <c r="AA17" i="6" a="1"/>
  <c r="AA17" i="6" s="1"/>
  <c r="AD18" i="6" a="1"/>
  <c r="AD18" i="6" s="1"/>
  <c r="AD21" i="6" a="1"/>
  <c r="AD21" i="6" s="1"/>
  <c r="AE16" i="6" a="1"/>
  <c r="AE16" i="6" s="1"/>
  <c r="W16" i="6" a="1"/>
  <c r="W16" i="6" s="1"/>
  <c r="AG19" i="6" a="1"/>
  <c r="AG19" i="6" s="1"/>
  <c r="W21" i="6" a="1"/>
  <c r="W21" i="6" s="1"/>
  <c r="Z22" i="6" a="1"/>
  <c r="Z22" i="6" s="1"/>
  <c r="AC16" i="6" a="1"/>
  <c r="AC16" i="6" s="1"/>
  <c r="Z16" i="6" a="1"/>
  <c r="Z16" i="6" s="1"/>
  <c r="W41" i="6" a="1"/>
  <c r="W41" i="6" s="1"/>
  <c r="AA41" i="6" a="1"/>
  <c r="AA41" i="6" s="1"/>
  <c r="AA19" i="6" a="1"/>
  <c r="AA19" i="6" s="1"/>
  <c r="AG20" i="6" a="1"/>
  <c r="AG20" i="6" s="1"/>
  <c r="AD17" i="6" a="1"/>
  <c r="AD17" i="6" s="1"/>
  <c r="Z18" i="6" a="1"/>
  <c r="Z18" i="6" s="1"/>
  <c r="X21" i="6" a="1"/>
  <c r="X21" i="6" s="1"/>
  <c r="V41" i="6" a="1"/>
  <c r="V41" i="6" s="1"/>
  <c r="X41" i="6" a="1"/>
  <c r="X41" i="6" s="1"/>
  <c r="AD19" i="6" a="1"/>
  <c r="AD19" i="6" s="1"/>
  <c r="AE21" i="6" a="1"/>
  <c r="AE21" i="6" s="1"/>
  <c r="Z21" i="6" a="1"/>
  <c r="Z21" i="6" s="1"/>
  <c r="AC22" i="6" a="1"/>
  <c r="AC22" i="6" s="1"/>
  <c r="AG16" i="6" a="1"/>
  <c r="AG16" i="6" s="1"/>
  <c r="AC41" i="6" a="1"/>
  <c r="AC41" i="6" s="1"/>
  <c r="AE41" i="6" a="1"/>
  <c r="AE41" i="6" s="1"/>
  <c r="AF19" i="6" a="1"/>
  <c r="AF19" i="6" s="1"/>
  <c r="W19" i="6" a="1"/>
  <c r="W19" i="6" s="1"/>
  <c r="V20" i="6" a="1"/>
  <c r="V20" i="6" s="1"/>
  <c r="AB20" i="6" a="1"/>
  <c r="AB20" i="6" s="1"/>
  <c r="V17" i="6" a="1"/>
  <c r="V17" i="6" s="1"/>
  <c r="V22" i="6" a="1"/>
  <c r="V22" i="6" s="1"/>
  <c r="AF16" i="6" a="1"/>
  <c r="AF16" i="6" s="1"/>
  <c r="V19" i="6" a="1"/>
  <c r="V19" i="6" s="1"/>
  <c r="AG21" i="6" a="1"/>
  <c r="AG21" i="6" s="1"/>
  <c r="AF21" i="6" a="1"/>
  <c r="AF21" i="6" s="1"/>
  <c r="W22" i="6" a="1"/>
  <c r="W22" i="6" s="1"/>
  <c r="AD16" i="6" a="1"/>
  <c r="AD16" i="6" s="1"/>
  <c r="AD41" i="6" a="1"/>
  <c r="AD41" i="6" s="1"/>
  <c r="AG41" i="6" a="1"/>
  <c r="AG41" i="6" s="1"/>
  <c r="AL41" i="6"/>
  <c r="AB19" i="6" a="1"/>
  <c r="AB19" i="6" s="1"/>
  <c r="AE19" i="6" a="1"/>
  <c r="AE19" i="6" s="1"/>
  <c r="AE20" i="6" a="1"/>
  <c r="AE20" i="6" s="1"/>
  <c r="AC20" i="6" a="1"/>
  <c r="AC20" i="6" s="1"/>
  <c r="AE17" i="6" a="1"/>
  <c r="AE17" i="6" s="1"/>
  <c r="Y17" i="6" a="1"/>
  <c r="Y17" i="6" s="1"/>
  <c r="C4" i="4"/>
  <c r="I4" i="4" s="1"/>
  <c r="C3" i="4"/>
  <c r="F3" i="4" s="1"/>
  <c r="C5" i="4"/>
  <c r="I5" i="4" s="1"/>
  <c r="I7" i="6" l="1"/>
  <c r="R7" i="6"/>
  <c r="J9" i="6"/>
  <c r="O7" i="6"/>
  <c r="L9" i="6"/>
  <c r="K9" i="6"/>
  <c r="M9" i="6"/>
  <c r="R9" i="6"/>
  <c r="H7" i="6"/>
  <c r="N8" i="6"/>
  <c r="P7" i="6"/>
  <c r="N9" i="6"/>
  <c r="I9" i="6"/>
  <c r="K8" i="6"/>
  <c r="J7" i="6"/>
  <c r="L8" i="6"/>
  <c r="H8" i="6"/>
  <c r="Q9" i="6"/>
  <c r="I8" i="6"/>
  <c r="M8" i="6"/>
  <c r="K7" i="6"/>
  <c r="N7" i="6"/>
  <c r="O9" i="6"/>
  <c r="H9" i="6"/>
  <c r="S9" i="6"/>
  <c r="S8" i="6"/>
  <c r="J8" i="6"/>
  <c r="Q8" i="6"/>
  <c r="R8" i="6"/>
  <c r="P8" i="6"/>
  <c r="Q7" i="6"/>
  <c r="M7" i="6"/>
  <c r="L7" i="6"/>
  <c r="O8" i="6"/>
  <c r="P9" i="6"/>
  <c r="S7" i="6"/>
  <c r="F5" i="4"/>
  <c r="F4" i="4"/>
  <c r="I3" i="4"/>
  <c r="T7" i="6" l="1"/>
  <c r="T8" i="6"/>
  <c r="T9" i="6"/>
  <c r="AL16" i="6"/>
  <c r="AN16"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<sst xmlns="http://schemas.openxmlformats.org/spreadsheetml/2006/main" count="290" uniqueCount="206">
  <si>
    <t>Utilities tracker</t>
  </si>
  <si>
    <t>Introduction</t>
  </si>
  <si>
    <t xml:space="preserve">The utilities tracker allows you to track data related to energy and water consumption and waste production in your hotel. 
It has been designed to accompany the Pathway to Net Positive Hospitality and act as a support for the 'Take stock' step. </t>
  </si>
  <si>
    <t>Who is it designed for?</t>
  </si>
  <si>
    <t xml:space="preserve">Those responsible for monitoring environmental data, typically engineers, hotel managers or sustainability leads/teams. </t>
  </si>
  <si>
    <t>How do I use it?</t>
  </si>
  <si>
    <t>Select the specific utility from the drop-down options in column B. This will automatically populate what type of utility it is in column A.</t>
  </si>
  <si>
    <t>Notes on suggested filters for stages</t>
  </si>
  <si>
    <t>Enter a reference in column C to help you tell the difference between different meters or accounts. This could be the meter reference number or a name that means something to you based on the location (e.g. ‘kitchen meter’) or type of utility (e.g. ‘plastic’ for recycling).</t>
  </si>
  <si>
    <t>Use the drop-down options in column D to select the units your utility data is in.</t>
  </si>
  <si>
    <t>Select the source of your data (meter reading or consumption) from the drop-down options in column E. This is important as it will determine how your total consumption/production is calculated.</t>
  </si>
  <si>
    <t>Creating a baseline and benchmarking your property</t>
  </si>
  <si>
    <t>Once you have completed a year's worth of data, the totals for energy, water, waste and occupancy can be used in HCMI, HWMI and HWMM to create a baseline for your property. This can then be benchmarked against the rest of the industry using CHSB.</t>
  </si>
  <si>
    <t>●</t>
  </si>
  <si>
    <t>HCMI</t>
  </si>
  <si>
    <t>The Hotel Carbon Measurement Initiative can be used to calculate the carbon footprint of a hotel.</t>
  </si>
  <si>
    <t>HWMI</t>
  </si>
  <si>
    <t>The Hotel Water Measurement Initiative can be used to calculate the water footprint of a hotel.</t>
  </si>
  <si>
    <t>HWMM</t>
  </si>
  <si>
    <t>The Hotel Waste Measurement Methodology can be used to calculate the waste and foodwaste footprint of a hotel.</t>
  </si>
  <si>
    <t>CHSB</t>
  </si>
  <si>
    <t>The Cornell Hotel Sustainability Benchmark Index can be used to compare a hotel's metrics against the industry averages to get an indication of performance.</t>
  </si>
  <si>
    <t>Month 1</t>
  </si>
  <si>
    <t>Month 2</t>
  </si>
  <si>
    <t>Month 3</t>
  </si>
  <si>
    <t>Month 4</t>
  </si>
  <si>
    <t>Month 5</t>
  </si>
  <si>
    <t>Month 6</t>
  </si>
  <si>
    <t>Month 7</t>
  </si>
  <si>
    <t>Month 8</t>
  </si>
  <si>
    <t>Month 9</t>
  </si>
  <si>
    <t>Month 10</t>
  </si>
  <si>
    <t>Month 11</t>
  </si>
  <si>
    <t>Month 12</t>
  </si>
  <si>
    <t>Occupancy data</t>
  </si>
  <si>
    <t>Guest nights</t>
  </si>
  <si>
    <t>Occupied rooms</t>
  </si>
  <si>
    <t xml:space="preserve">This is the total number of nights that rooms were occupied </t>
  </si>
  <si>
    <t>Utility data</t>
  </si>
  <si>
    <t>Auto-populates</t>
  </si>
  <si>
    <t>Select from drop down</t>
  </si>
  <si>
    <t>Enter text</t>
  </si>
  <si>
    <t>HIDE</t>
  </si>
  <si>
    <t>Utility type</t>
  </si>
  <si>
    <t>Utility</t>
  </si>
  <si>
    <t>Reference (e.g. meter name or number)</t>
  </si>
  <si>
    <t>Unit</t>
  </si>
  <si>
    <t>Source of data</t>
  </si>
  <si>
    <t>Energy reference</t>
  </si>
  <si>
    <t>Energy conversion</t>
  </si>
  <si>
    <t>Energy 
(kWh)</t>
  </si>
  <si>
    <t>Water conversion</t>
  </si>
  <si>
    <t>Water 
(m3)</t>
  </si>
  <si>
    <t>Waste conversion</t>
  </si>
  <si>
    <t>Waste (metric tonnes)</t>
  </si>
  <si>
    <t>Propane</t>
  </si>
  <si>
    <t>cubic metres</t>
  </si>
  <si>
    <t>Meter reading</t>
  </si>
  <si>
    <t>Electricity</t>
  </si>
  <si>
    <t>kWh</t>
  </si>
  <si>
    <t>Consumption</t>
  </si>
  <si>
    <t>Natural gas</t>
  </si>
  <si>
    <t>hundred cubic feet</t>
  </si>
  <si>
    <t>Water</t>
  </si>
  <si>
    <t>US gallons</t>
  </si>
  <si>
    <t>Waste to landfill</t>
  </si>
  <si>
    <t>kilogrammes</t>
  </si>
  <si>
    <t>Recycling</t>
  </si>
  <si>
    <t>metric tonnes</t>
  </si>
  <si>
    <t>Food waste</t>
  </si>
  <si>
    <t>pounds</t>
  </si>
  <si>
    <t>Water Utility</t>
  </si>
  <si>
    <t>Waste Utility</t>
  </si>
  <si>
    <t>Occupancy</t>
  </si>
  <si>
    <t>Units</t>
  </si>
  <si>
    <t>Water Units</t>
  </si>
  <si>
    <t>Waste Units</t>
  </si>
  <si>
    <t>Type of data</t>
  </si>
  <si>
    <t>Energy</t>
  </si>
  <si>
    <t>cubic metre</t>
  </si>
  <si>
    <t>litre</t>
  </si>
  <si>
    <t>kilogramme</t>
  </si>
  <si>
    <t>Waste</t>
  </si>
  <si>
    <t>cubic feet</t>
  </si>
  <si>
    <t>pound</t>
  </si>
  <si>
    <t>Butane</t>
  </si>
  <si>
    <t>imperial gallons</t>
  </si>
  <si>
    <t>metric tons</t>
  </si>
  <si>
    <t>Gas oil (Class D)</t>
  </si>
  <si>
    <t>litres</t>
  </si>
  <si>
    <t>Heavy fuel oil (Class G)</t>
  </si>
  <si>
    <t>Steam</t>
  </si>
  <si>
    <t>US tons</t>
  </si>
  <si>
    <t>Do we need this one or should they be using HCMI etc anyway?</t>
  </si>
  <si>
    <t>Utilities</t>
  </si>
  <si>
    <t>Total</t>
  </si>
  <si>
    <t>Per guest night</t>
  </si>
  <si>
    <t>Per occupied room</t>
  </si>
  <si>
    <t>kWh/guest night</t>
  </si>
  <si>
    <t>kWh/occupied room</t>
  </si>
  <si>
    <t>m3</t>
  </si>
  <si>
    <t>m3/guest night</t>
  </si>
  <si>
    <t>m3/occupied room</t>
  </si>
  <si>
    <t>metric tonnes/guest night</t>
  </si>
  <si>
    <t>metric tonnes/occupied room</t>
  </si>
  <si>
    <t>Unit conversion factors</t>
  </si>
  <si>
    <t xml:space="preserve">If this annex does not have the conversion factor you are looking for, a more complete list of conversions is available here: </t>
  </si>
  <si>
    <t>http://www.onlineconversion.com/</t>
  </si>
  <si>
    <t>Common unit abbreviations:</t>
  </si>
  <si>
    <t>Conversion factors used in the utilities tracker</t>
  </si>
  <si>
    <t>kilo (k) = 1,000</t>
  </si>
  <si>
    <t>mega (M) = 1,000,000</t>
  </si>
  <si>
    <t>giga (G) = 1,000,000,000</t>
  </si>
  <si>
    <t>From/To - multiply by</t>
  </si>
  <si>
    <t>GJ</t>
  </si>
  <si>
    <t>therm</t>
  </si>
  <si>
    <t>toe</t>
  </si>
  <si>
    <t>kcal</t>
  </si>
  <si>
    <t>Gigajoule, GJ</t>
  </si>
  <si>
    <t>Kilowatthour, kWh</t>
  </si>
  <si>
    <t>Therm</t>
  </si>
  <si>
    <t>Tonne oil equivalent, toe</t>
  </si>
  <si>
    <t>Kilocalorie, kcal</t>
  </si>
  <si>
    <t>Volume</t>
  </si>
  <si>
    <t>L</t>
  </si>
  <si>
    <t>cu ft</t>
  </si>
  <si>
    <t>Imp. gallon</t>
  </si>
  <si>
    <t>US gallon</t>
  </si>
  <si>
    <t>Bbl (US,P)</t>
  </si>
  <si>
    <t>Litres</t>
  </si>
  <si>
    <t>Cubic metres</t>
  </si>
  <si>
    <t>Cubic feet</t>
  </si>
  <si>
    <t>Imperial gallons</t>
  </si>
  <si>
    <t>Barrel (US, petroleum), bbl</t>
  </si>
  <si>
    <t>Weight/Mass</t>
  </si>
  <si>
    <t>kg</t>
  </si>
  <si>
    <t>tonne</t>
  </si>
  <si>
    <t>ton (UK)</t>
  </si>
  <si>
    <t>ton (US)</t>
  </si>
  <si>
    <t>lb</t>
  </si>
  <si>
    <t>ton (UK, long ton)</t>
  </si>
  <si>
    <t>Pounds</t>
  </si>
  <si>
    <t>Length/Distance</t>
  </si>
  <si>
    <t>m</t>
  </si>
  <si>
    <t>ft</t>
  </si>
  <si>
    <t>mi</t>
  </si>
  <si>
    <t>km</t>
  </si>
  <si>
    <t>nmi</t>
  </si>
  <si>
    <t>Metre, m</t>
  </si>
  <si>
    <t>Feet, ft</t>
  </si>
  <si>
    <t>Miles, mi</t>
  </si>
  <si>
    <t>Kilometres, km</t>
  </si>
  <si>
    <t>Nautical miles, nmi or NM</t>
  </si>
  <si>
    <t>in</t>
  </si>
  <si>
    <t>cm</t>
  </si>
  <si>
    <t>yd</t>
  </si>
  <si>
    <t>Inch, in</t>
  </si>
  <si>
    <t>Centimetres, cm</t>
  </si>
  <si>
    <t>Yard, yd</t>
  </si>
  <si>
    <t>Typical conversion factors for metered energy</t>
  </si>
  <si>
    <t>Commodity</t>
  </si>
  <si>
    <t>Delivered units</t>
  </si>
  <si>
    <t>Reference</t>
  </si>
  <si>
    <t>kWh per delivered unit</t>
  </si>
  <si>
    <t>Dry steam coal</t>
  </si>
  <si>
    <t>Anthracite</t>
  </si>
  <si>
    <t xml:space="preserve">Source: https://www.vesma.com/conversions.htm </t>
  </si>
  <si>
    <t>Month 0</t>
  </si>
  <si>
    <t>Input data below. If you are entering meter readings then include data in 'Month 0' as a baseline to cover the full year.</t>
  </si>
  <si>
    <r>
      <t xml:space="preserve">Add the months that you are tracking data for into row 3. This could be January to December if you wish to track your data for a calendar year, but it could also be for another time frame (e.g. April to March) if you start your tracking at a different point in the year.
</t>
    </r>
    <r>
      <rPr>
        <b/>
        <i/>
        <sz val="11"/>
        <color theme="1"/>
        <rFont val="Arial"/>
        <family val="2"/>
      </rPr>
      <t>Note:</t>
    </r>
    <r>
      <rPr>
        <i/>
        <sz val="11"/>
        <color theme="1"/>
        <rFont val="Arial"/>
        <family val="2"/>
      </rPr>
      <t xml:space="preserve"> There are 13 months in the table rather than 12. This is because, if you are using meter readings for any utility, you will need to have 13 data points to ensure consumption is calculated for the full year.</t>
    </r>
    <r>
      <rPr>
        <sz val="11"/>
        <color theme="1"/>
        <rFont val="Arial"/>
        <family val="2"/>
      </rPr>
      <t xml:space="preserve"> </t>
    </r>
    <r>
      <rPr>
        <i/>
        <sz val="11"/>
        <color theme="1"/>
        <rFont val="Arial"/>
        <family val="2"/>
      </rPr>
      <t>'Month 0' is to input the baseline meter reading.</t>
    </r>
  </si>
  <si>
    <r>
      <t xml:space="preserve">Input utility data in columns G to S based on the source of your data, you will need to input a different number of data points:  
</t>
    </r>
    <r>
      <rPr>
        <sz val="10"/>
        <color theme="1"/>
        <rFont val="Calibri"/>
        <family val="2"/>
      </rPr>
      <t>●</t>
    </r>
    <r>
      <rPr>
        <sz val="11"/>
        <color theme="1"/>
        <rFont val="Arial"/>
        <family val="2"/>
      </rPr>
      <t xml:space="preserve"> For consumption, input data in months 1-12. This will then be added together in column T to show your total for the year.
</t>
    </r>
    <r>
      <rPr>
        <sz val="10"/>
        <color theme="1"/>
        <rFont val="Calibri"/>
        <family val="2"/>
      </rPr>
      <t>●</t>
    </r>
    <r>
      <rPr>
        <sz val="11"/>
        <color theme="1"/>
        <rFont val="Arial"/>
        <family val="2"/>
      </rPr>
      <t xml:space="preserve"> For meter readings, you will need to input data in all 13 months ('Month 0' to 'Month 12') to ensure you have a full year’s worth of data. You should try to take meter readings at the same point each month. 
</t>
    </r>
    <r>
      <rPr>
        <b/>
        <i/>
        <sz val="11"/>
        <color theme="1"/>
        <rFont val="Arial"/>
        <family val="2"/>
      </rPr>
      <t>Note:</t>
    </r>
    <r>
      <rPr>
        <i/>
        <sz val="11"/>
        <color theme="1"/>
        <rFont val="Arial"/>
        <family val="2"/>
      </rPr>
      <t xml:space="preserve"> If your data points are not monthly (e.g. you receive an invoice every 3 months) then you should put the data in once during that period and leave the other months blank. </t>
    </r>
  </si>
  <si>
    <t>Monthly Consumptions</t>
  </si>
  <si>
    <t>Annual total per utility (original unit)</t>
  </si>
  <si>
    <t>Annual total per utility (standardised units)</t>
  </si>
  <si>
    <t>Standardised units per month</t>
  </si>
  <si>
    <t>Annual totals</t>
  </si>
  <si>
    <t>Occupancy (Guest nights)</t>
  </si>
  <si>
    <t>Occupancy (Occupied rooms)</t>
  </si>
  <si>
    <t>Energy total (kWh)</t>
  </si>
  <si>
    <t>Water total (m3)</t>
  </si>
  <si>
    <t>Waste total (metric tonnes)</t>
  </si>
  <si>
    <t>The total number of guests that stayed during the month</t>
  </si>
  <si>
    <t xml:space="preserve">The total number of nights that rooms were occupied </t>
  </si>
  <si>
    <t>Key for cell colouring on the 'Data input' tab</t>
  </si>
  <si>
    <t xml:space="preserve">The table below (row 10 onwards) contains monthly and annual totals for each individual utility in both the original units (column R) and converted into standard units for each utility type: kWh of energy (column AH), m3 of water (column AJ) and metric tonnes of waste (column AL). </t>
  </si>
  <si>
    <r>
      <t xml:space="preserve">Input month name here </t>
    </r>
    <r>
      <rPr>
        <i/>
        <sz val="11"/>
        <color rgb="FF00B0F0"/>
        <rFont val="Calibri"/>
        <family val="2"/>
      </rPr>
      <t>→</t>
    </r>
  </si>
  <si>
    <t>The total monthly consumption and annual totals for each utility type is automatically calculated in the table at the top of the 'Totals' tab.</t>
  </si>
  <si>
    <r>
      <rPr>
        <b/>
        <sz val="18"/>
        <color theme="2"/>
        <rFont val="Calibri"/>
        <family val="2"/>
        <scheme val="minor"/>
      </rPr>
      <t>1. Data input</t>
    </r>
    <r>
      <rPr>
        <i/>
        <sz val="11"/>
        <color rgb="FF00B0F0"/>
        <rFont val="Calibri"/>
        <family val="2"/>
        <scheme val="minor"/>
      </rPr>
      <t xml:space="preserve">
For guidance please see the 'Intructions' tab and notes throughout</t>
    </r>
  </si>
  <si>
    <r>
      <rPr>
        <b/>
        <sz val="16"/>
        <color theme="2"/>
        <rFont val="Calibri"/>
        <family val="2"/>
        <scheme val="minor"/>
      </rPr>
      <t>2. Totals</t>
    </r>
    <r>
      <rPr>
        <i/>
        <sz val="11"/>
        <color rgb="FF00B0F0"/>
        <rFont val="Calibri"/>
        <family val="2"/>
        <scheme val="minor"/>
      </rPr>
      <t xml:space="preserve">
For guidance please see the 'Intructions' tab and notes throughout
This tab autopopulates based on the data input tab.</t>
    </r>
  </si>
  <si>
    <r>
      <t>3. Graphs</t>
    </r>
    <r>
      <rPr>
        <i/>
        <sz val="11"/>
        <color rgb="FF00B0F0"/>
        <rFont val="Calibri"/>
        <family val="2"/>
        <scheme val="minor"/>
      </rPr>
      <t xml:space="preserve">
For guidance please see the 'Intructions' tab and notes throughout
This tab autopopulates based on the totals tab.</t>
    </r>
  </si>
  <si>
    <t>Utility monthly data by utility</t>
  </si>
  <si>
    <t>Review this table for more detail on how consumption changes for each utility on a monthly basis</t>
  </si>
  <si>
    <t>Utility type totals</t>
  </si>
  <si>
    <t>Total of all energy consumed (kWh)</t>
  </si>
  <si>
    <t>Total of all water consumed (m3)</t>
  </si>
  <si>
    <t>Total of all waste produced (metric tonnes)</t>
  </si>
  <si>
    <t>Total number of rooms occupied</t>
  </si>
  <si>
    <t>Total number of individual guests</t>
  </si>
  <si>
    <t>Data or information can be added into the light cells.</t>
  </si>
  <si>
    <t>No data should be added into the dark cells.</t>
  </si>
  <si>
    <t>Use rows 5 and 6 to track occupancy. You can choose to track guest nights and/or occupied rooms. This will enable you to calculate occupancy-based metrics (e.g. kWh energy/occupied room) and will be needed if you use HCMI, HWMI or HWMM. The total occupancy data can be seen in T5 and T6. Occupied rooms data input here will be reflected on the Graphs tab and indicate the impact that occupany has had on performance.</t>
  </si>
  <si>
    <t>Add timeframe information - 'Data input' row 3</t>
  </si>
  <si>
    <t>Track occupancy data - 'Data input' row 5 and 6</t>
  </si>
  <si>
    <t>Track utility data - 'Data input'</t>
  </si>
  <si>
    <t>The 'Graphs' tab displays the monthly totals for energy, water and waste in graphic form. If occupied rooms data is input into the 'Data input' tab, this will be reflected here and will show the impact that occupany has had on performance.</t>
  </si>
  <si>
    <t>View monthly and annual totals - 'Totals' and 'Graphs'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</si>
</sst>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00"/>
    <numFmt numFmtId="165" formatCode="#,##0.0000"/>
    <numFmt numFmtId="166" formatCode="#,##0.000"/>
    <numFmt numFmtId="167" formatCode="#,##0.000000000"/>
    <numFmt numFmtId="168" formatCode="#,##0.0000000"/>
    <numFmt numFmtId="169" formatCode="0.000"/>
    <numFmt numFmtId="170" formatCode="0.00000"/>
    <numFmt numFmtId="171" formatCode="0.0000000"/>
    <numFmt numFmtId="172" formatCode="0.0000"/>
    <numFmt numFmtId="173" formatCode="0.000000"/>
    <numFmt numFmtId="174" formatCode="0.00000000"/>
    <numFmt numFmtId="175" formatCode="0.0"/>
  </numFmts>
  <fonts count="27" x14ac:knownFonts="1">
    <font>
      <sz val="11"/>
      <color theme="1"/>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9.9"/>
      <color theme="10"/>
      <name val="Calibri"/>
      <family val="2"/>
    </font>
    <font>
      <b/>
      <u/>
      <sz val="9.9"/>
      <color theme="10"/>
      <name val="Arial"/>
      <family val="2"/>
    </font>
    <font>
      <u/>
      <sz val="9.9"/>
      <color theme="10"/>
      <name val="Arial"/>
      <family val="2"/>
    </font>
    <font>
      <i/>
      <sz val="11"/>
      <color theme="1"/>
      <name val="Calibri"/>
      <family val="2"/>
      <scheme val="minor"/>
    </font>
    <font>
      <b/>
      <sz val="14"/>
      <color theme="2"/>
      <name val="Calibri"/>
      <family val="2"/>
      <scheme val="minor"/>
    </font>
    <font>
      <sz val="11"/>
      <color theme="1"/>
      <name val="Arial"/>
      <family val="2"/>
    </font>
    <font>
      <b/>
      <sz val="24"/>
      <color theme="2"/>
      <name val="Arial"/>
      <family val="2"/>
    </font>
    <font>
      <b/>
      <sz val="14"/>
      <color theme="0"/>
      <name val="Arial"/>
      <family val="2"/>
    </font>
    <font>
      <b/>
      <sz val="11"/>
      <color theme="1"/>
      <name val="Arial"/>
      <family val="2"/>
    </font>
    <font>
      <b/>
      <i/>
      <sz val="11"/>
      <color theme="1"/>
      <name val="Arial"/>
      <family val="2"/>
    </font>
    <font>
      <i/>
      <sz val="11"/>
      <color theme="1"/>
      <name val="Arial"/>
      <family val="2"/>
    </font>
    <font>
      <b/>
      <sz val="11"/>
      <name val="Calibri"/>
      <family val="2"/>
      <scheme val="minor"/>
    </font>
    <font>
      <b/>
      <sz val="12"/>
      <color theme="2"/>
      <name val="Arial"/>
      <family val="2"/>
    </font>
    <font>
      <sz val="10"/>
      <color theme="1"/>
      <name val="Calibri"/>
      <family val="2"/>
    </font>
    <font>
      <sz val="11"/>
      <color rgb="FFFF0000"/>
      <name val="Calibri"/>
      <family val="2"/>
      <scheme val="minor"/>
    </font>
    <font>
      <i/>
      <sz val="11"/>
      <name val="Calibri"/>
      <family val="2"/>
      <scheme val="minor"/>
    </font>
    <font>
      <i/>
      <sz val="11"/>
      <color rgb="FF00B0F0"/>
      <name val="Calibri"/>
      <family val="2"/>
      <scheme val="minor"/>
    </font>
    <font>
      <sz val="11"/>
      <color rgb="FF00B0F0"/>
      <name val="Calibri"/>
      <family val="2"/>
      <scheme val="minor"/>
    </font>
    <font>
      <i/>
      <sz val="11"/>
      <color rgb="FF00B0F0"/>
      <name val="Calibri"/>
      <family val="2"/>
    </font>
    <font>
      <b/>
      <sz val="16"/>
      <color theme="2"/>
      <name val="Calibri"/>
      <family val="2"/>
      <scheme val="minor"/>
    </font>
    <font>
      <b/>
      <sz val="18"/>
      <color theme="2"/>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E2D2FA"/>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theme="5"/>
        <bgColor indexed="64"/>
      </patternFill>
    </fill>
    <fill>
      <patternFill patternType="solid">
        <fgColor theme="0" tint="-0.499984740745262"/>
        <bgColor indexed="64"/>
      </patternFill>
    </fill>
    <fill>
      <patternFill patternType="solid">
        <fgColor theme="2"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171">
    <xf numFmtId="0" fontId="0" fillId="0" borderId="0" xfId="0"/>
    <xf numFmtId="0" fontId="0" fillId="2" borderId="0" xfId="0" applyFill="1"/>
    <xf numFmtId="0" fontId="3" fillId="2" borderId="0" xfId="0" applyFont="1" applyFill="1"/>
    <xf numFmtId="0" fontId="0" fillId="2" borderId="1" xfId="0" applyFill="1" applyBorder="1"/>
    <xf numFmtId="4" fontId="0" fillId="2" borderId="1" xfId="0" applyNumberFormat="1" applyFill="1" applyBorder="1"/>
    <xf numFmtId="164" fontId="0" fillId="2" borderId="1" xfId="0" applyNumberFormat="1" applyFill="1" applyBorder="1"/>
    <xf numFmtId="3" fontId="0" fillId="2" borderId="1" xfId="0" applyNumberFormat="1" applyFill="1" applyBorder="1"/>
    <xf numFmtId="165" fontId="0" fillId="2" borderId="1" xfId="0" applyNumberFormat="1" applyFill="1" applyBorder="1"/>
    <xf numFmtId="166" fontId="0" fillId="2" borderId="1" xfId="0" applyNumberFormat="1" applyFill="1" applyBorder="1"/>
    <xf numFmtId="167" fontId="0" fillId="2" borderId="1" xfId="0" applyNumberFormat="1" applyFill="1" applyBorder="1"/>
    <xf numFmtId="168" fontId="0" fillId="2" borderId="1" xfId="0" applyNumberFormat="1" applyFill="1" applyBorder="1"/>
    <xf numFmtId="169" fontId="0" fillId="2" borderId="1" xfId="0" applyNumberFormat="1" applyFill="1" applyBorder="1"/>
    <xf numFmtId="170" fontId="0" fillId="2" borderId="1" xfId="0" applyNumberFormat="1" applyFill="1" applyBorder="1"/>
    <xf numFmtId="171" fontId="0" fillId="2" borderId="1" xfId="0" applyNumberFormat="1" applyFill="1" applyBorder="1"/>
    <xf numFmtId="1" fontId="0" fillId="2" borderId="1" xfId="0" applyNumberFormat="1" applyFill="1" applyBorder="1"/>
    <xf numFmtId="2" fontId="0" fillId="2" borderId="1" xfId="0" applyNumberFormat="1" applyFill="1" applyBorder="1"/>
    <xf numFmtId="172" fontId="0" fillId="2" borderId="1" xfId="0" applyNumberFormat="1" applyFill="1" applyBorder="1"/>
    <xf numFmtId="173" fontId="0" fillId="2" borderId="1" xfId="0" applyNumberFormat="1" applyFill="1" applyBorder="1"/>
    <xf numFmtId="174" fontId="0" fillId="2" borderId="1" xfId="0" applyNumberFormat="1" applyFill="1" applyBorder="1"/>
    <xf numFmtId="175" fontId="0" fillId="2" borderId="1" xfId="0" applyNumberFormat="1" applyFill="1" applyBorder="1"/>
    <xf numFmtId="0" fontId="3" fillId="2" borderId="1" xfId="0" applyFont="1" applyFill="1" applyBorder="1"/>
    <xf numFmtId="0" fontId="0" fillId="2" borderId="1" xfId="0" applyFill="1" applyBorder="1" applyAlignment="1">
      <alignment wrapText="1"/>
    </xf>
    <xf numFmtId="0" fontId="0" fillId="0" borderId="1" xfId="0" applyBorder="1" applyAlignment="1">
      <alignment vertical="center" wrapText="1"/>
    </xf>
    <xf numFmtId="0" fontId="0" fillId="0" borderId="0" xfId="0" applyAlignment="1">
      <alignment vertical="center"/>
    </xf>
    <xf numFmtId="0" fontId="3" fillId="0" borderId="0" xfId="0" applyFont="1"/>
    <xf numFmtId="0" fontId="0" fillId="3" borderId="2" xfId="0" applyFill="1" applyBorder="1" applyAlignment="1">
      <alignment vertical="center"/>
    </xf>
    <xf numFmtId="0" fontId="3" fillId="0" borderId="0" xfId="0" applyFont="1" applyAlignment="1">
      <alignment vertical="center"/>
    </xf>
    <xf numFmtId="0" fontId="0" fillId="6" borderId="1" xfId="0" applyFill="1" applyBorder="1"/>
    <xf numFmtId="169" fontId="0" fillId="6" borderId="1" xfId="0" applyNumberFormat="1" applyFill="1" applyBorder="1"/>
    <xf numFmtId="170" fontId="0" fillId="6" borderId="1" xfId="0" applyNumberFormat="1" applyFill="1" applyBorder="1"/>
    <xf numFmtId="171" fontId="0" fillId="6" borderId="1" xfId="0" applyNumberFormat="1" applyFill="1" applyBorder="1"/>
    <xf numFmtId="174" fontId="0" fillId="6" borderId="1" xfId="0" applyNumberFormat="1" applyFill="1" applyBorder="1"/>
    <xf numFmtId="0" fontId="0" fillId="6" borderId="1" xfId="0" applyFill="1" applyBorder="1" applyAlignment="1">
      <alignment wrapText="1"/>
    </xf>
    <xf numFmtId="0" fontId="0" fillId="6" borderId="1" xfId="0" applyFill="1" applyBorder="1" applyAlignment="1">
      <alignment horizontal="center" vertical="center" wrapText="1"/>
    </xf>
    <xf numFmtId="0" fontId="3" fillId="6" borderId="1" xfId="0" applyFont="1" applyFill="1" applyBorder="1"/>
    <xf numFmtId="0" fontId="3" fillId="2" borderId="1" xfId="0" applyFont="1" applyFill="1" applyBorder="1" applyAlignment="1">
      <alignment wrapText="1"/>
    </xf>
    <xf numFmtId="0" fontId="3" fillId="6" borderId="1" xfId="0" applyFont="1" applyFill="1" applyBorder="1" applyAlignment="1">
      <alignment wrapText="1"/>
    </xf>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0" fontId="7" fillId="2" borderId="0" xfId="2" applyFont="1" applyFill="1" applyBorder="1" applyAlignment="1" applyProtection="1">
      <protection locked="0"/>
    </xf>
    <xf numFmtId="0" fontId="8" fillId="2" borderId="0" xfId="2" applyFont="1" applyFill="1" applyBorder="1" applyAlignment="1" applyProtection="1"/>
    <xf numFmtId="0" fontId="3" fillId="2" borderId="16" xfId="0" applyFont="1" applyFill="1" applyBorder="1"/>
    <xf numFmtId="0" fontId="3" fillId="2" borderId="17" xfId="0" applyFont="1" applyFill="1" applyBorder="1"/>
    <xf numFmtId="171" fontId="0" fillId="2" borderId="17" xfId="0" applyNumberFormat="1" applyFill="1" applyBorder="1"/>
    <xf numFmtId="172" fontId="0" fillId="2" borderId="17" xfId="0" applyNumberFormat="1" applyFill="1" applyBorder="1"/>
    <xf numFmtId="170" fontId="0" fillId="2" borderId="17" xfId="0" applyNumberFormat="1" applyFill="1" applyBorder="1"/>
    <xf numFmtId="173" fontId="0" fillId="2" borderId="17" xfId="0" applyNumberFormat="1" applyFill="1" applyBorder="1"/>
    <xf numFmtId="0" fontId="0" fillId="2" borderId="18" xfId="0" applyFill="1" applyBorder="1"/>
    <xf numFmtId="0" fontId="0" fillId="2" borderId="19" xfId="0" applyFill="1" applyBorder="1"/>
    <xf numFmtId="0" fontId="0" fillId="2" borderId="20" xfId="0" applyFill="1" applyBorder="1"/>
    <xf numFmtId="0" fontId="18" fillId="2" borderId="0" xfId="0" applyFont="1" applyFill="1" applyAlignment="1">
      <alignment horizontal="left" vertical="center"/>
    </xf>
    <xf numFmtId="0" fontId="0" fillId="4" borderId="1" xfId="0" applyFill="1" applyBorder="1" applyProtection="1">
      <protection locked="0"/>
    </xf>
    <xf numFmtId="0" fontId="0" fillId="4" borderId="9" xfId="0" applyFill="1" applyBorder="1" applyProtection="1">
      <protection locked="0"/>
    </xf>
    <xf numFmtId="0" fontId="0" fillId="4" borderId="5" xfId="0" applyFill="1" applyBorder="1" applyProtection="1">
      <protection locked="0"/>
    </xf>
    <xf numFmtId="0" fontId="0" fillId="8" borderId="9" xfId="0" applyFill="1" applyBorder="1" applyProtection="1">
      <protection locked="0"/>
    </xf>
    <xf numFmtId="0" fontId="0" fillId="8" borderId="1" xfId="0" applyFill="1" applyBorder="1" applyProtection="1">
      <protection locked="0"/>
    </xf>
    <xf numFmtId="0" fontId="3" fillId="0" borderId="1" xfId="0" applyFont="1" applyBorder="1"/>
    <xf numFmtId="170" fontId="0" fillId="0" borderId="1" xfId="0" applyNumberFormat="1" applyBorder="1"/>
    <xf numFmtId="0" fontId="0" fillId="0" borderId="1" xfId="0" applyBorder="1"/>
    <xf numFmtId="174" fontId="0" fillId="0" borderId="1" xfId="0" applyNumberFormat="1" applyBorder="1"/>
    <xf numFmtId="0" fontId="0" fillId="9" borderId="1" xfId="0" applyFill="1" applyBorder="1" applyProtection="1">
      <protection locked="0"/>
    </xf>
    <xf numFmtId="0" fontId="2" fillId="7" borderId="1" xfId="0" applyFont="1" applyFill="1" applyBorder="1" applyAlignment="1">
      <alignment horizontal="center" vertical="center"/>
    </xf>
    <xf numFmtId="0" fontId="2" fillId="7" borderId="1" xfId="0" applyFont="1" applyFill="1" applyBorder="1" applyAlignment="1">
      <alignment horizontal="center"/>
    </xf>
    <xf numFmtId="0" fontId="0" fillId="2" borderId="5" xfId="0" applyFill="1" applyBorder="1"/>
    <xf numFmtId="0" fontId="0" fillId="2" borderId="10" xfId="0" applyFill="1" applyBorder="1"/>
    <xf numFmtId="0" fontId="17" fillId="2" borderId="0" xfId="0" applyFont="1" applyFill="1"/>
    <xf numFmtId="0" fontId="0" fillId="5" borderId="0" xfId="0" applyFill="1"/>
    <xf numFmtId="0" fontId="2" fillId="7"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xf numFmtId="0" fontId="0" fillId="4" borderId="1" xfId="0" applyFill="1" applyBorder="1"/>
    <xf numFmtId="0" fontId="0" fillId="2" borderId="11" xfId="0" applyFill="1" applyBorder="1"/>
    <xf numFmtId="0" fontId="2" fillId="2" borderId="0" xfId="0" applyFont="1" applyFill="1"/>
    <xf numFmtId="0" fontId="11" fillId="2" borderId="0" xfId="0" applyFont="1" applyFill="1"/>
    <xf numFmtId="0" fontId="11" fillId="0" borderId="0" xfId="0" applyFont="1"/>
    <xf numFmtId="0" fontId="11" fillId="2" borderId="13" xfId="0" applyFont="1" applyFill="1" applyBorder="1"/>
    <xf numFmtId="0" fontId="12" fillId="2" borderId="15" xfId="0" applyFont="1" applyFill="1" applyBorder="1" applyAlignment="1">
      <alignment horizontal="center" vertical="center"/>
    </xf>
    <xf numFmtId="0" fontId="13" fillId="7" borderId="17" xfId="0" applyFont="1" applyFill="1" applyBorder="1" applyAlignment="1">
      <alignment horizontal="left" vertical="center"/>
    </xf>
    <xf numFmtId="0" fontId="11" fillId="2" borderId="16" xfId="0" applyFont="1" applyFill="1" applyBorder="1" applyAlignment="1">
      <alignment horizontal="left" wrapText="1"/>
    </xf>
    <xf numFmtId="0" fontId="11" fillId="2" borderId="0" xfId="0" applyFont="1" applyFill="1" applyAlignment="1">
      <alignment horizontal="left" wrapText="1"/>
    </xf>
    <xf numFmtId="0" fontId="11" fillId="2" borderId="17" xfId="0" applyFont="1" applyFill="1" applyBorder="1" applyAlignment="1">
      <alignment horizontal="left" wrapText="1"/>
    </xf>
    <xf numFmtId="0" fontId="11" fillId="2" borderId="16" xfId="0" applyFont="1" applyFill="1" applyBorder="1"/>
    <xf numFmtId="0" fontId="11" fillId="2" borderId="0" xfId="0" applyFont="1" applyFill="1" applyAlignment="1">
      <alignment wrapText="1"/>
    </xf>
    <xf numFmtId="0" fontId="11" fillId="2" borderId="17" xfId="0" applyFont="1" applyFill="1" applyBorder="1" applyAlignment="1">
      <alignment wrapText="1"/>
    </xf>
    <xf numFmtId="0" fontId="14" fillId="2" borderId="17" xfId="0" applyFont="1" applyFill="1" applyBorder="1" applyAlignment="1">
      <alignment horizontal="left" wrapText="1"/>
    </xf>
    <xf numFmtId="0" fontId="14" fillId="2" borderId="0" xfId="0" applyFont="1" applyFill="1"/>
    <xf numFmtId="0" fontId="14" fillId="2" borderId="0" xfId="0" applyFont="1" applyFill="1" applyAlignment="1">
      <alignment wrapText="1"/>
    </xf>
    <xf numFmtId="0" fontId="14" fillId="2" borderId="17" xfId="0" applyFont="1" applyFill="1" applyBorder="1" applyAlignment="1">
      <alignment wrapText="1"/>
    </xf>
    <xf numFmtId="0" fontId="0" fillId="9" borderId="1" xfId="0" applyFill="1" applyBorder="1"/>
    <xf numFmtId="0" fontId="15" fillId="2" borderId="16" xfId="0" applyFont="1" applyFill="1" applyBorder="1" applyAlignment="1">
      <alignment vertical="top"/>
    </xf>
    <xf numFmtId="0" fontId="11" fillId="2" borderId="17" xfId="0" applyFont="1" applyFill="1" applyBorder="1" applyAlignment="1">
      <alignment vertical="top" wrapText="1"/>
    </xf>
    <xf numFmtId="0" fontId="19" fillId="2" borderId="16" xfId="0" applyFont="1" applyFill="1" applyBorder="1" applyAlignment="1">
      <alignment horizontal="center" vertical="top" wrapText="1"/>
    </xf>
    <xf numFmtId="0" fontId="5" fillId="0" borderId="0" xfId="1" applyProtection="1"/>
    <xf numFmtId="0" fontId="11" fillId="2" borderId="0" xfId="0" applyFont="1" applyFill="1" applyAlignment="1">
      <alignment vertical="top" wrapText="1"/>
    </xf>
    <xf numFmtId="0" fontId="5" fillId="2" borderId="0" xfId="1" applyFill="1" applyBorder="1" applyAlignment="1" applyProtection="1">
      <alignment vertical="top" wrapText="1"/>
    </xf>
    <xf numFmtId="0" fontId="11" fillId="2" borderId="18" xfId="0" applyFont="1" applyFill="1" applyBorder="1"/>
    <xf numFmtId="0" fontId="11" fillId="2" borderId="19" xfId="0" applyFont="1" applyFill="1" applyBorder="1"/>
    <xf numFmtId="0" fontId="11" fillId="2" borderId="20" xfId="0" applyFont="1" applyFill="1" applyBorder="1"/>
    <xf numFmtId="0" fontId="3" fillId="2" borderId="5" xfId="0" applyFont="1" applyFill="1" applyBorder="1"/>
    <xf numFmtId="0" fontId="9" fillId="2" borderId="9" xfId="0" applyFont="1" applyFill="1" applyBorder="1" applyAlignment="1">
      <alignment horizontal="left"/>
    </xf>
    <xf numFmtId="0" fontId="23" fillId="2" borderId="0" xfId="0" applyFont="1" applyFill="1"/>
    <xf numFmtId="0" fontId="23" fillId="5" borderId="0" xfId="0" applyFont="1" applyFill="1"/>
    <xf numFmtId="0" fontId="2" fillId="7" borderId="6" xfId="0" applyFont="1" applyFill="1" applyBorder="1" applyAlignment="1">
      <alignment horizontal="center" vertical="center" wrapText="1"/>
    </xf>
    <xf numFmtId="0" fontId="2" fillId="5" borderId="0" xfId="0" applyFont="1" applyFill="1" applyAlignment="1">
      <alignment horizontal="center" vertical="center"/>
    </xf>
    <xf numFmtId="0" fontId="2" fillId="7" borderId="12" xfId="0" applyFont="1" applyFill="1" applyBorder="1" applyAlignment="1">
      <alignment horizontal="center" vertical="center" wrapText="1"/>
    </xf>
    <xf numFmtId="0" fontId="2" fillId="5" borderId="0" xfId="0" applyFont="1" applyFill="1"/>
    <xf numFmtId="0" fontId="2" fillId="2" borderId="0" xfId="0" applyFont="1" applyFill="1" applyAlignment="1">
      <alignment horizontal="center" vertical="center"/>
    </xf>
    <xf numFmtId="0" fontId="10" fillId="2" borderId="0" xfId="0" applyFont="1" applyFill="1"/>
    <xf numFmtId="0" fontId="22" fillId="2" borderId="0" xfId="0" applyFont="1" applyFill="1" applyAlignment="1">
      <alignment horizontal="center"/>
    </xf>
    <xf numFmtId="0" fontId="9" fillId="2" borderId="0" xfId="0" applyFont="1" applyFill="1" applyAlignment="1">
      <alignment horizontal="center"/>
    </xf>
    <xf numFmtId="0" fontId="23" fillId="2" borderId="16" xfId="0" applyFont="1" applyFill="1" applyBorder="1"/>
    <xf numFmtId="0" fontId="22" fillId="2" borderId="0" xfId="0" applyFont="1" applyFill="1"/>
    <xf numFmtId="0" fontId="23" fillId="2" borderId="17" xfId="0" applyFont="1" applyFill="1" applyBorder="1"/>
    <xf numFmtId="0" fontId="2" fillId="2" borderId="16" xfId="0" applyFont="1" applyFill="1" applyBorder="1" applyAlignment="1">
      <alignment horizontal="center" vertical="center"/>
    </xf>
    <xf numFmtId="0" fontId="2" fillId="2" borderId="16" xfId="0" applyFont="1" applyFill="1" applyBorder="1"/>
    <xf numFmtId="0" fontId="0" fillId="2" borderId="22" xfId="0" applyFill="1" applyBorder="1"/>
    <xf numFmtId="0" fontId="20" fillId="2" borderId="14" xfId="0" applyFont="1" applyFill="1" applyBorder="1"/>
    <xf numFmtId="0" fontId="21" fillId="2" borderId="0" xfId="0" applyFont="1" applyFill="1"/>
    <xf numFmtId="0" fontId="0" fillId="2" borderId="9" xfId="0" applyFill="1" applyBorder="1"/>
    <xf numFmtId="0" fontId="3" fillId="10" borderId="1" xfId="0" applyFont="1" applyFill="1" applyBorder="1"/>
    <xf numFmtId="0" fontId="14" fillId="2" borderId="16" xfId="0" applyFont="1" applyFill="1" applyBorder="1" applyAlignment="1">
      <alignment horizontal="left" wrapText="1"/>
    </xf>
    <xf numFmtId="0" fontId="14" fillId="2" borderId="0" xfId="0" applyFont="1" applyFill="1" applyAlignment="1">
      <alignment horizontal="left" wrapText="1"/>
    </xf>
    <xf numFmtId="0" fontId="12" fillId="2" borderId="14" xfId="0" applyFont="1" applyFill="1" applyBorder="1" applyAlignment="1">
      <alignment horizontal="center" vertical="center"/>
    </xf>
    <xf numFmtId="0" fontId="13" fillId="7" borderId="16" xfId="0" applyFont="1" applyFill="1" applyBorder="1" applyAlignment="1">
      <alignment horizontal="left" vertical="center"/>
    </xf>
    <xf numFmtId="0" fontId="13" fillId="7" borderId="0" xfId="0" applyFont="1" applyFill="1" applyAlignment="1">
      <alignment horizontal="left" vertical="center"/>
    </xf>
    <xf numFmtId="0" fontId="11" fillId="2" borderId="16" xfId="0" applyFont="1" applyFill="1" applyBorder="1" applyAlignment="1">
      <alignment horizontal="left" wrapText="1"/>
    </xf>
    <xf numFmtId="0" fontId="11" fillId="2" borderId="0" xfId="0" applyFont="1" applyFill="1" applyAlignment="1">
      <alignment horizontal="left" wrapText="1"/>
    </xf>
    <xf numFmtId="0" fontId="11" fillId="2" borderId="16" xfId="0" applyFont="1" applyFill="1" applyBorder="1" applyAlignment="1">
      <alignment horizontal="left" vertical="top" wrapText="1"/>
    </xf>
    <xf numFmtId="0" fontId="11" fillId="2" borderId="0" xfId="0" applyFont="1" applyFill="1" applyAlignment="1">
      <alignment horizontal="left" vertical="top" wrapText="1"/>
    </xf>
    <xf numFmtId="0" fontId="15" fillId="2" borderId="16" xfId="0" applyFont="1" applyFill="1" applyBorder="1" applyAlignment="1">
      <alignment horizontal="left" vertical="top"/>
    </xf>
    <xf numFmtId="0" fontId="15" fillId="2" borderId="0" xfId="0" applyFont="1" applyFill="1" applyAlignment="1">
      <alignment horizontal="left" vertical="top"/>
    </xf>
    <xf numFmtId="0" fontId="15" fillId="2" borderId="16" xfId="0" applyFont="1" applyFill="1" applyBorder="1" applyAlignment="1">
      <alignment horizontal="left"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8"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5" xfId="0" applyFill="1" applyBorder="1" applyAlignment="1">
      <alignment horizontal="left"/>
    </xf>
    <xf numFmtId="0" fontId="0" fillId="2" borderId="10" xfId="0" applyFill="1" applyBorder="1" applyAlignment="1">
      <alignment horizontal="left"/>
    </xf>
    <xf numFmtId="0" fontId="22" fillId="2" borderId="0" xfId="0" applyFont="1" applyFill="1" applyAlignment="1">
      <alignment horizont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2" fillId="2" borderId="14" xfId="0" applyFont="1" applyFill="1" applyBorder="1" applyAlignment="1">
      <alignment horizontal="left" vertical="center" wrapText="1"/>
    </xf>
    <xf numFmtId="0" fontId="2" fillId="2" borderId="22" xfId="0" applyFont="1" applyFill="1" applyBorder="1" applyAlignment="1">
      <alignment horizontal="center" vertical="center" wrapText="1"/>
    </xf>
    <xf numFmtId="0" fontId="3" fillId="0" borderId="0" xfId="0" applyFont="1" applyAlignment="1">
      <alignment horizontal="center"/>
    </xf>
    <xf numFmtId="0" fontId="2" fillId="7" borderId="0" xfId="0" applyFont="1" applyFill="1" applyAlignment="1">
      <alignment horizontal="center" vertical="center"/>
    </xf>
    <xf numFmtId="0" fontId="2" fillId="7" borderId="21" xfId="0" applyFont="1" applyFill="1" applyBorder="1" applyAlignment="1">
      <alignment horizontal="center" vertical="center"/>
    </xf>
    <xf numFmtId="0" fontId="2" fillId="7" borderId="0" xfId="0" applyFont="1" applyFill="1" applyAlignment="1">
      <alignment horizontal="center" vertical="center" wrapText="1"/>
    </xf>
    <xf numFmtId="0" fontId="2" fillId="7" borderId="21" xfId="0" applyFont="1" applyFill="1" applyBorder="1" applyAlignment="1">
      <alignment horizontal="center" vertical="center" wrapText="1"/>
    </xf>
    <xf numFmtId="0" fontId="3" fillId="2" borderId="5" xfId="0" applyFont="1" applyFill="1" applyBorder="1" applyAlignment="1">
      <alignment horizontal="left"/>
    </xf>
    <xf numFmtId="0" fontId="3" fillId="2" borderId="9" xfId="0" applyFont="1" applyFill="1" applyBorder="1" applyAlignment="1">
      <alignment horizontal="left"/>
    </xf>
    <xf numFmtId="0" fontId="9" fillId="2" borderId="0" xfId="0" applyFont="1" applyFill="1" applyAlignment="1">
      <alignment horizontal="center"/>
    </xf>
    <xf numFmtId="0" fontId="0" fillId="2" borderId="1" xfId="0" applyFill="1" applyBorder="1" applyAlignment="1">
      <alignment horizontal="left"/>
    </xf>
    <xf numFmtId="0" fontId="2" fillId="7" borderId="21" xfId="0" applyFont="1" applyFill="1" applyBorder="1" applyAlignment="1">
      <alignment horizontal="center"/>
    </xf>
    <xf numFmtId="0" fontId="4" fillId="7" borderId="5"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1" xfId="0" applyFont="1" applyFill="1" applyBorder="1" applyAlignment="1">
      <alignment horizontal="center" vertical="center"/>
    </xf>
    <xf numFmtId="0" fontId="3" fillId="2" borderId="1" xfId="0" applyFont="1" applyFill="1" applyBorder="1" applyAlignment="1">
      <alignment horizontal="left"/>
    </xf>
    <xf numFmtId="0" fontId="3" fillId="2" borderId="1" xfId="0" applyFont="1" applyFill="1" applyBorder="1" applyAlignment="1">
      <alignment horizontal="right"/>
    </xf>
    <xf numFmtId="2" fontId="3" fillId="2" borderId="1" xfId="0" applyNumberFormat="1" applyFont="1" applyFill="1" applyBorder="1" applyAlignment="1">
      <alignment horizontal="right"/>
    </xf>
    <xf numFmtId="0" fontId="2" fillId="7" borderId="0" xfId="0" applyFont="1" applyFill="1" applyAlignment="1">
      <alignment horizontal="center"/>
    </xf>
    <xf numFmtId="0" fontId="25" fillId="2" borderId="14" xfId="0" applyFont="1" applyFill="1" applyBorder="1" applyAlignment="1">
      <alignment horizontal="left" vertical="center" wrapText="1"/>
    </xf>
    <xf numFmtId="0" fontId="9" fillId="6" borderId="0" xfId="0" applyFont="1" applyFill="1" applyAlignment="1">
      <alignment horizontal="center"/>
    </xf>
  </cellXfs>
  <cellStyles count="3">
    <cellStyle name="Hyperlink" xfId="1" builtinId="8"/>
    <cellStyle name="Hyperlink 2" xfId="2" xr:uid="{80EC4DEF-CEF9-41AC-B306-A8EC44D237E9}"/>
    <cellStyle name="Normal" xfId="0" builtinId="0"/>
  </cellStyles>
  <dxfs count="26">
    <dxf>
      <font>
        <color rgb="FF006100"/>
      </font>
      <fill>
        <patternFill>
          <bgColor rgb="FFC6EFCE"/>
        </patternFill>
      </fill>
    </dxf>
    <dxf>
      <font>
        <color rgb="FFFF0000"/>
      </font>
    </dxf>
    <dxf>
      <fill>
        <patternFill>
          <bgColor theme="0" tint="-0.499984740745262"/>
        </patternFill>
      </fill>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font>
      <alignment horizontal="general" vertical="center" textRotation="0" wrapText="0" indent="0" justifyLastLine="0" shrinkToFit="0" readingOrder="0"/>
    </dxf>
    <dxf>
      <font>
        <b val="0"/>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E2D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2"/>
                </a:solidFill>
                <a:latin typeface="Arial" panose="020B0604020202020204" pitchFamily="34" charset="0"/>
                <a:ea typeface="+mn-ea"/>
                <a:cs typeface="Arial" panose="020B0604020202020204" pitchFamily="34" charset="0"/>
              </a:defRPr>
            </a:pPr>
            <a:r>
              <a:rPr lang="en-US" b="1">
                <a:solidFill>
                  <a:schemeClr val="bg2"/>
                </a:solidFill>
              </a:rPr>
              <a:t>Energy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9964382002005157"/>
          <c:y val="0.21525773195876288"/>
          <c:w val="0.67689019967071917"/>
          <c:h val="0.50813182888221442"/>
        </c:manualLayout>
      </c:layout>
      <c:barChart>
        <c:barDir val="col"/>
        <c:grouping val="clustered"/>
        <c:varyColors val="0"/>
        <c:ser>
          <c:idx val="2"/>
          <c:order val="2"/>
          <c:tx>
            <c:strRef>
              <c:f>'2. Totals'!$E$7:$G$7</c:f>
              <c:strCache>
                <c:ptCount val="3"/>
                <c:pt idx="0">
                  <c:v>Total of all energy consumed (kWh)</c:v>
                </c:pt>
              </c:strCache>
            </c:strRef>
          </c:tx>
          <c:spPr>
            <a:solidFill>
              <a:schemeClr val="accent3"/>
            </a:solidFill>
            <a:ln>
              <a:solidFill>
                <a:schemeClr val="accent3"/>
              </a:solidFill>
            </a:ln>
            <a:effectLst/>
          </c:spPr>
          <c:invertIfNegative val="0"/>
          <c:cat>
            <c:numRef>
              <c:f>'2. Totals'!$H$4:$S$4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 Totals'!$H$7:$S$7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FCD1-4BE6-98A0-DCBDE19B2CFB}"/>
            </c:ext>
          </c:extLst>
        </c:ser>
        <c:dLbls>
          <c:showLegendKey val="0"/>
          <c:showVal val="0"/>
          <c:showCatName val="0"/>
          <c:showSerName val="0"/>
          <c:showPercent val="0"/>
          <c:showBubbleSize val="0"/>
        </c:dLbls>
        <c:gapWidth val="219"/>
        <c:overlap val="-27"/>
        <c:axId val="1615538319"/>
        <c:axId val="1604864559"/>
        <c:extLst>
          <c:ext xmlns:c15="http://schemas.microsoft.com/office/drawing/2012/chart" uri="{02D57815-91ED-43cb-92C2-25804820EDAC}">
            <c15:filteredBarSeries>
              <c15:ser>
                <c:idx val="0"/>
                <c:order val="0"/>
                <c:tx>
                  <c:strRef>
                    <c:extLst>
                      <c:ext uri="{02D57815-91ED-43cb-92C2-25804820EDAC}">
                        <c15:formulaRef>
                          <c15:sqref>'2. Totals'!$E$5:$G$5</c15:sqref>
                        </c15:formulaRef>
                      </c:ext>
                    </c:extLst>
                    <c:strCache>
                      <c:ptCount val="3"/>
                      <c:pt idx="0">
                        <c:v>Total number of individual guests</c:v>
                      </c:pt>
                    </c:strCache>
                  </c:strRef>
                </c:tx>
                <c:spPr>
                  <a:solidFill>
                    <a:schemeClr val="accent1"/>
                  </a:solidFill>
                  <a:ln>
                    <a:noFill/>
                  </a:ln>
                  <a:effectLst/>
                </c:spPr>
                <c:invertIfNegative val="0"/>
                <c:cat>
                  <c:numRef>
                    <c:extLst>
                      <c:ext uri="{02D57815-91ED-43cb-92C2-25804820EDAC}">
                        <c15:formulaRef>
                          <c15:sqref>'2. Totals'!$H$4:$S$4</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extLst>
                      <c:ext uri="{02D57815-91ED-43cb-92C2-25804820EDAC}">
                        <c15:formulaRef>
                          <c15:sqref>'2. Totals'!$H$5:$S$5</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CD1-4BE6-98A0-DCBDE19B2CF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 Totals'!$E$8:$G$8</c15:sqref>
                        </c15:formulaRef>
                      </c:ext>
                    </c:extLst>
                    <c:strCache>
                      <c:ptCount val="3"/>
                      <c:pt idx="0">
                        <c:v>Total of all water consumed (m3)</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'2. Totals'!$H$4:$S$4</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extLst xmlns:c15="http://schemas.microsoft.com/office/drawing/2012/chart">
                      <c:ext xmlns:c15="http://schemas.microsoft.com/office/drawing/2012/chart" uri="{02D57815-91ED-43cb-92C2-25804820EDAC}">
                        <c15:formulaRef>
                          <c15:sqref>'2. Totals'!$H$8:$S$8</c15:sqref>
                        </c15:formulaRef>
                      </c:ext>
                    </c:extLst>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FCD1-4BE6-98A0-DCBDE19B2CF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 Totals'!$E$9:$G$9</c15:sqref>
                        </c15:formulaRef>
                      </c:ext>
                    </c:extLst>
                    <c:strCache>
                      <c:ptCount val="3"/>
                      <c:pt idx="0">
                        <c:v>Total of all waste produced (metric tonnes)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'2. Totals'!$H$4:$S$4</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extLst xmlns:c15="http://schemas.microsoft.com/office/drawing/2012/chart">
                      <c:ext xmlns:c15="http://schemas.microsoft.com/office/drawing/2012/chart" uri="{02D57815-91ED-43cb-92C2-25804820EDAC}">
                        <c15:formulaRef>
                          <c15:sqref>'2. Totals'!$H$9:$S$9</c15:sqref>
                        </c15:formulaRef>
                      </c:ext>
                    </c:extLst>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A-FCD1-4BE6-98A0-DCBDE19B2CFB}"/>
                  </c:ext>
                </c:extLst>
              </c15:ser>
            </c15:filteredBarSeries>
          </c:ext>
        </c:extLst>
      </c:barChart>
      <c:lineChart>
        <c:grouping val="standard"/>
        <c:varyColors val="0"/>
        <c:ser>
          <c:idx val="1"/>
          <c:order val="1"/>
          <c:tx>
            <c:strRef>
              <c:f>'2. Totals'!$E$6:$G$6</c:f>
              <c:strCache>
                <c:ptCount val="3"/>
                <c:pt idx="0">
                  <c:v>Total number of rooms occupied</c:v>
                </c:pt>
              </c:strCache>
              <c:extLst xmlns:c15="http://schemas.microsoft.com/office/drawing/2012/chart"/>
            </c:strRef>
          </c:tx>
          <c:spPr>
            <a:ln w="12700" cap="rnd">
              <a:solidFill>
                <a:schemeClr val="bg2"/>
              </a:solidFill>
              <a:prstDash val="solid"/>
              <a:round/>
            </a:ln>
            <a:effectLst/>
          </c:spPr>
          <c:marker>
            <c:symbol val="none"/>
          </c:marker>
          <c:cat>
            <c:numRef>
              <c:f>'2. Totals'!$H$4:$S$4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 Totals'!$H$6:$S$6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FCD1-4BE6-98A0-DCBDE19B2CFB}"/>
            </c:ext>
          </c:extLst>
        </c:ser>
        <c:dLbls>
          <c:showLegendKey val="0"/>
          <c:showVal val="0"/>
          <c:showCatName val="0"/>
          <c:showSerName val="0"/>
          <c:showPercent val="0"/>
          <c:showBubbleSize val="0"/>
        </c:dLbls>
        <c:marker val="1"/>
        <c:smooth val="0"/>
        <c:axId val="586449551"/>
        <c:axId val="1159827391"/>
      </c:lineChart>
      <c:catAx>
        <c:axId val="161553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04864559"/>
        <c:crosses val="autoZero"/>
        <c:auto val="1"/>
        <c:lblAlgn val="ctr"/>
        <c:lblOffset val="100"/>
        <c:noMultiLvlLbl val="0"/>
      </c:catAx>
      <c:valAx>
        <c:axId val="1604864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GB"/>
                  <a:t>Energy</a:t>
                </a:r>
                <a:r>
                  <a:rPr lang="en-GB" baseline="0"/>
                  <a:t> consumed (kWh)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GB"/>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15538319"/>
        <c:crosses val="autoZero"/>
        <c:crossBetween val="between"/>
      </c:valAx>
      <c:valAx>
        <c:axId val="115982739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GB"/>
                  <a:t>Occupied rooms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86449551"/>
        <c:crosses val="max"/>
        <c:crossBetween val="between"/>
      </c:valAx>
      <c:catAx>
        <c:axId val="586449551"/>
        <c:scaling>
          <c:orientation val="minMax"/>
        </c:scaling>
        <c:delete val="1"/>
        <c:axPos val="b"/>
        <c:numFmt formatCode="General" sourceLinked="1"/>
        <c:majorTickMark val="out"/>
        <c:minorTickMark val="none"/>
        <c:tickLblPos val="nextTo"/>
        <c:crossAx val="115982739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2"/>
                </a:solidFill>
                <a:latin typeface="Arial" panose="020B0604020202020204" pitchFamily="34" charset="0"/>
                <a:ea typeface="+mn-ea"/>
                <a:cs typeface="Arial" panose="020B0604020202020204" pitchFamily="34" charset="0"/>
              </a:defRPr>
            </a:pPr>
            <a:r>
              <a:rPr lang="en-US" b="1">
                <a:solidFill>
                  <a:schemeClr val="bg2"/>
                </a:solidFill>
              </a:rPr>
              <a:t>Water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951570359125095"/>
          <c:y val="0.20659793814432989"/>
          <c:w val="0.69247846083743525"/>
          <c:h val="0.5174040100657521"/>
        </c:manualLayout>
      </c:layout>
      <c:barChart>
        <c:barDir val="col"/>
        <c:grouping val="clustered"/>
        <c:varyColors val="0"/>
        <c:ser>
          <c:idx val="3"/>
          <c:order val="3"/>
          <c:tx>
            <c:strRef>
              <c:f>'2. Totals'!$E$8:$G$8</c:f>
              <c:strCache>
                <c:ptCount val="3"/>
                <c:pt idx="0">
                  <c:v>Total of all water consumed (m3)</c:v>
                </c:pt>
              </c:strCache>
              <c:extLst xmlns:c15="http://schemas.microsoft.com/office/drawing/2012/chart"/>
            </c:strRef>
          </c:tx>
          <c:spPr>
            <a:solidFill>
              <a:schemeClr val="bg2">
                <a:lumMod val="40000"/>
                <a:lumOff val="60000"/>
              </a:schemeClr>
            </a:solidFill>
            <a:ln>
              <a:noFill/>
            </a:ln>
            <a:effectLst/>
          </c:spPr>
          <c:invertIfNegative val="0"/>
          <c:cat>
            <c:numRef>
              <c:f>'2. Totals'!$H$4:$S$4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 Totals'!$H$8:$S$8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extLst xmlns:c15="http://schemas.microsoft.com/office/drawing/2012/chart"/>
            </c:numRef>
          </c:val>
          <c:extLst>
            <c:ext xmlns:c16="http://schemas.microsoft.com/office/drawing/2014/chart" uri="{C3380CC4-5D6E-409C-BE32-E72D297353CC}">
              <c16:uniqueId val="{00000004-7BC0-4B30-9B69-06A61EA223BB}"/>
            </c:ext>
          </c:extLst>
        </c:ser>
        <c:dLbls>
          <c:showLegendKey val="0"/>
          <c:showVal val="0"/>
          <c:showCatName val="0"/>
          <c:showSerName val="0"/>
          <c:showPercent val="0"/>
          <c:showBubbleSize val="0"/>
        </c:dLbls>
        <c:gapWidth val="219"/>
        <c:overlap val="-27"/>
        <c:axId val="1615538319"/>
        <c:axId val="1604864559"/>
        <c:extLst>
          <c:ext xmlns:c15="http://schemas.microsoft.com/office/drawing/2012/chart" uri="{02D57815-91ED-43cb-92C2-25804820EDAC}">
            <c15:filteredBarSeries>
              <c15:ser>
                <c:idx val="0"/>
                <c:order val="0"/>
                <c:tx>
                  <c:strRef>
                    <c:extLst>
                      <c:ext uri="{02D57815-91ED-43cb-92C2-25804820EDAC}">
                        <c15:formulaRef>
                          <c15:sqref>'2. Totals'!$E$5:$G$5</c15:sqref>
                        </c15:formulaRef>
                      </c:ext>
                    </c:extLst>
                    <c:strCache>
                      <c:ptCount val="3"/>
                      <c:pt idx="0">
                        <c:v>Total number of individual guests</c:v>
                      </c:pt>
                    </c:strCache>
                  </c:strRef>
                </c:tx>
                <c:spPr>
                  <a:solidFill>
                    <a:schemeClr val="accent1"/>
                  </a:solidFill>
                  <a:ln>
                    <a:noFill/>
                  </a:ln>
                  <a:effectLst/>
                </c:spPr>
                <c:invertIfNegative val="0"/>
                <c:cat>
                  <c:numRef>
                    <c:extLst>
                      <c:ext uri="{02D57815-91ED-43cb-92C2-25804820EDAC}">
                        <c15:formulaRef>
                          <c15:sqref>'2. Totals'!$H$4:$S$4</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extLst>
                      <c:ext uri="{02D57815-91ED-43cb-92C2-25804820EDAC}">
                        <c15:formulaRef>
                          <c15:sqref>'2. Totals'!$H$5:$S$5</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BC0-4B30-9B69-06A61EA223B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 Totals'!$E$7:$G$7</c15:sqref>
                        </c15:formulaRef>
                      </c:ext>
                    </c:extLst>
                    <c:strCache>
                      <c:ptCount val="3"/>
                      <c:pt idx="0">
                        <c:v>Total of all energy consumed (kWh)</c:v>
                      </c:pt>
                    </c:strCache>
                  </c:strRef>
                </c:tx>
                <c:spPr>
                  <a:solidFill>
                    <a:schemeClr val="accent3"/>
                  </a:solidFill>
                  <a:ln>
                    <a:solidFill>
                      <a:schemeClr val="accent3"/>
                    </a:solidFill>
                  </a:ln>
                  <a:effectLst/>
                </c:spPr>
                <c:invertIfNegative val="0"/>
                <c:trendline>
                  <c:name>Trendline</c:name>
                  <c:spPr>
                    <a:ln w="19050" cap="rnd">
                      <a:solidFill>
                        <a:schemeClr val="bg2"/>
                      </a:solidFill>
                      <a:prstDash val="sysDot"/>
                    </a:ln>
                    <a:effectLst/>
                  </c:spPr>
                  <c:trendlineType val="movingAvg"/>
                  <c:period val="2"/>
                  <c:dispRSqr val="0"/>
                  <c:dispEq val="0"/>
                </c:trendline>
                <c:cat>
                  <c:numRef>
                    <c:extLst xmlns:c15="http://schemas.microsoft.com/office/drawing/2012/chart">
                      <c:ext xmlns:c15="http://schemas.microsoft.com/office/drawing/2012/chart" uri="{02D57815-91ED-43cb-92C2-25804820EDAC}">
                        <c15:formulaRef>
                          <c15:sqref>'2. Totals'!$H$4:$S$4</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extLst xmlns:c15="http://schemas.microsoft.com/office/drawing/2012/chart">
                      <c:ext xmlns:c15="http://schemas.microsoft.com/office/drawing/2012/chart" uri="{02D57815-91ED-43cb-92C2-25804820EDAC}">
                        <c15:formulaRef>
                          <c15:sqref>'2. Totals'!$H$7:$S$7</c15:sqref>
                        </c15:formulaRef>
                      </c:ext>
                    </c:extLst>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1-7BC0-4B30-9B69-06A61EA223B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 Totals'!$E$9:$G$9</c15:sqref>
                        </c15:formulaRef>
                      </c:ext>
                    </c:extLst>
                    <c:strCache>
                      <c:ptCount val="3"/>
                      <c:pt idx="0">
                        <c:v>Total of all waste produced (metric tonnes)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'2. Totals'!$H$4:$S$4</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extLst xmlns:c15="http://schemas.microsoft.com/office/drawing/2012/chart">
                      <c:ext xmlns:c15="http://schemas.microsoft.com/office/drawing/2012/chart" uri="{02D57815-91ED-43cb-92C2-25804820EDAC}">
                        <c15:formulaRef>
                          <c15:sqref>'2. Totals'!$H$9:$S$9</c15:sqref>
                        </c15:formulaRef>
                      </c:ext>
                    </c:extLst>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5-7BC0-4B30-9B69-06A61EA223BB}"/>
                  </c:ext>
                </c:extLst>
              </c15:ser>
            </c15:filteredBarSeries>
          </c:ext>
        </c:extLst>
      </c:barChart>
      <c:lineChart>
        <c:grouping val="standard"/>
        <c:varyColors val="0"/>
        <c:ser>
          <c:idx val="1"/>
          <c:order val="1"/>
          <c:tx>
            <c:strRef>
              <c:f>'2. Totals'!$E$6:$G$6</c:f>
              <c:strCache>
                <c:ptCount val="3"/>
                <c:pt idx="0">
                  <c:v>Total number of rooms occupied</c:v>
                </c:pt>
              </c:strCache>
              <c:extLst xmlns:c15="http://schemas.microsoft.com/office/drawing/2012/chart"/>
            </c:strRef>
          </c:tx>
          <c:spPr>
            <a:ln w="12700" cap="rnd">
              <a:solidFill>
                <a:schemeClr val="bg2"/>
              </a:solidFill>
              <a:round/>
            </a:ln>
            <a:effectLst/>
          </c:spPr>
          <c:marker>
            <c:symbol val="none"/>
          </c:marker>
          <c:cat>
            <c:numRef>
              <c:f>'2. Totals'!$H$4:$S$4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 Totals'!$H$6:$S$6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7BC0-4B30-9B69-06A61EA223BB}"/>
            </c:ext>
          </c:extLst>
        </c:ser>
        <c:dLbls>
          <c:showLegendKey val="0"/>
          <c:showVal val="0"/>
          <c:showCatName val="0"/>
          <c:showSerName val="0"/>
          <c:showPercent val="0"/>
          <c:showBubbleSize val="0"/>
        </c:dLbls>
        <c:marker val="1"/>
        <c:smooth val="0"/>
        <c:axId val="1119854991"/>
        <c:axId val="1013729759"/>
      </c:lineChart>
      <c:catAx>
        <c:axId val="161553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04864559"/>
        <c:crosses val="autoZero"/>
        <c:auto val="1"/>
        <c:lblAlgn val="ctr"/>
        <c:lblOffset val="100"/>
        <c:noMultiLvlLbl val="0"/>
      </c:catAx>
      <c:valAx>
        <c:axId val="1604864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GB"/>
                  <a:t>Water consumed (m3)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15538319"/>
        <c:crosses val="autoZero"/>
        <c:crossBetween val="between"/>
      </c:valAx>
      <c:valAx>
        <c:axId val="101372975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GB"/>
                  <a:t>Occupied rooms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19854991"/>
        <c:crosses val="max"/>
        <c:crossBetween val="between"/>
      </c:valAx>
      <c:catAx>
        <c:axId val="1119854991"/>
        <c:scaling>
          <c:orientation val="minMax"/>
        </c:scaling>
        <c:delete val="1"/>
        <c:axPos val="b"/>
        <c:numFmt formatCode="General" sourceLinked="1"/>
        <c:majorTickMark val="out"/>
        <c:minorTickMark val="none"/>
        <c:tickLblPos val="nextTo"/>
        <c:crossAx val="1013729759"/>
        <c:crosses val="autoZero"/>
        <c:auto val="1"/>
        <c:lblAlgn val="ctr"/>
        <c:lblOffset val="100"/>
        <c:noMultiLvlLbl val="0"/>
      </c:catAx>
      <c:spPr>
        <a:noFill/>
        <a:ln>
          <a:noFill/>
        </a:ln>
        <a:effectLst/>
      </c:spPr>
    </c:plotArea>
    <c:legend>
      <c:legendPos val="b"/>
      <c:layout>
        <c:manualLayout>
          <c:xMode val="edge"/>
          <c:yMode val="edge"/>
          <c:x val="3.5088610195859724E-2"/>
          <c:y val="0.85587823686987585"/>
          <c:w val="0.7508852213603775"/>
          <c:h val="0.123503206429093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2"/>
                </a:solidFill>
                <a:latin typeface="Arial" panose="020B0604020202020204" pitchFamily="34" charset="0"/>
                <a:ea typeface="+mn-ea"/>
                <a:cs typeface="Arial" panose="020B0604020202020204" pitchFamily="34" charset="0"/>
              </a:defRPr>
            </a:pPr>
            <a:r>
              <a:rPr lang="en-US" b="1">
                <a:solidFill>
                  <a:schemeClr val="bg2"/>
                </a:solidFill>
              </a:rPr>
              <a:t>Waste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834943741546125"/>
          <c:y val="0.21525773195876288"/>
          <c:w val="0.7353514525758198"/>
          <c:h val="0.50874421625131916"/>
        </c:manualLayout>
      </c:layout>
      <c:barChart>
        <c:barDir val="col"/>
        <c:grouping val="clustered"/>
        <c:varyColors val="0"/>
        <c:ser>
          <c:idx val="4"/>
          <c:order val="4"/>
          <c:tx>
            <c:strRef>
              <c:f>'2. Totals'!$E$9:$G$9</c:f>
              <c:strCache>
                <c:ptCount val="3"/>
                <c:pt idx="0">
                  <c:v>Total of all waste produced (metric tonnes)</c:v>
                </c:pt>
              </c:strCache>
              <c:extLst xmlns:c15="http://schemas.microsoft.com/office/drawing/2012/chart"/>
            </c:strRef>
          </c:tx>
          <c:spPr>
            <a:solidFill>
              <a:schemeClr val="accent4"/>
            </a:solidFill>
            <a:ln>
              <a:noFill/>
            </a:ln>
            <a:effectLst/>
          </c:spPr>
          <c:invertIfNegative val="0"/>
          <c:cat>
            <c:numRef>
              <c:f>'2. Totals'!$H$4:$S$4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 Totals'!$H$9:$S$9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extLst xmlns:c15="http://schemas.microsoft.com/office/drawing/2012/chart"/>
            </c:numRef>
          </c:val>
          <c:extLst>
            <c:ext xmlns:c16="http://schemas.microsoft.com/office/drawing/2014/chart" uri="{C3380CC4-5D6E-409C-BE32-E72D297353CC}">
              <c16:uniqueId val="{00000005-1641-4E37-9EF6-D8B5FD9484BE}"/>
            </c:ext>
          </c:extLst>
        </c:ser>
        <c:dLbls>
          <c:showLegendKey val="0"/>
          <c:showVal val="0"/>
          <c:showCatName val="0"/>
          <c:showSerName val="0"/>
          <c:showPercent val="0"/>
          <c:showBubbleSize val="0"/>
        </c:dLbls>
        <c:gapWidth val="219"/>
        <c:overlap val="-27"/>
        <c:axId val="1615538319"/>
        <c:axId val="1604864559"/>
        <c:extLst>
          <c:ext xmlns:c15="http://schemas.microsoft.com/office/drawing/2012/chart" uri="{02D57815-91ED-43cb-92C2-25804820EDAC}">
            <c15:filteredBarSeries>
              <c15:ser>
                <c:idx val="0"/>
                <c:order val="0"/>
                <c:tx>
                  <c:strRef>
                    <c:extLst>
                      <c:ext uri="{02D57815-91ED-43cb-92C2-25804820EDAC}">
                        <c15:formulaRef>
                          <c15:sqref>'2. Totals'!$E$5:$G$5</c15:sqref>
                        </c15:formulaRef>
                      </c:ext>
                    </c:extLst>
                    <c:strCache>
                      <c:ptCount val="3"/>
                      <c:pt idx="0">
                        <c:v>Total number of individual guests</c:v>
                      </c:pt>
                    </c:strCache>
                  </c:strRef>
                </c:tx>
                <c:spPr>
                  <a:solidFill>
                    <a:schemeClr val="accent1"/>
                  </a:solidFill>
                  <a:ln>
                    <a:noFill/>
                  </a:ln>
                  <a:effectLst/>
                </c:spPr>
                <c:invertIfNegative val="0"/>
                <c:cat>
                  <c:numRef>
                    <c:extLst>
                      <c:ext uri="{02D57815-91ED-43cb-92C2-25804820EDAC}">
                        <c15:formulaRef>
                          <c15:sqref>'2. Totals'!$H$4:$S$4</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extLst>
                      <c:ext uri="{02D57815-91ED-43cb-92C2-25804820EDAC}">
                        <c15:formulaRef>
                          <c15:sqref>'2. Totals'!$H$5:$S$5</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641-4E37-9EF6-D8B5FD9484B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 Totals'!$E$7:$G$7</c15:sqref>
                        </c15:formulaRef>
                      </c:ext>
                    </c:extLst>
                    <c:strCache>
                      <c:ptCount val="3"/>
                      <c:pt idx="0">
                        <c:v>Total of all energy consumed (kWh)</c:v>
                      </c:pt>
                    </c:strCache>
                  </c:strRef>
                </c:tx>
                <c:spPr>
                  <a:solidFill>
                    <a:schemeClr val="accent4"/>
                  </a:solidFill>
                  <a:ln>
                    <a:solidFill>
                      <a:schemeClr val="accent3"/>
                    </a:solidFill>
                  </a:ln>
                  <a:effectLst/>
                </c:spPr>
                <c:invertIfNegative val="0"/>
                <c:trendline>
                  <c:name>Trendline</c:name>
                  <c:spPr>
                    <a:ln w="19050" cap="rnd">
                      <a:solidFill>
                        <a:schemeClr val="bg2"/>
                      </a:solidFill>
                      <a:prstDash val="sysDot"/>
                    </a:ln>
                    <a:effectLst/>
                  </c:spPr>
                  <c:trendlineType val="movingAvg"/>
                  <c:period val="2"/>
                  <c:dispRSqr val="0"/>
                  <c:dispEq val="0"/>
                </c:trendline>
                <c:cat>
                  <c:numRef>
                    <c:extLst xmlns:c15="http://schemas.microsoft.com/office/drawing/2012/chart">
                      <c:ext xmlns:c15="http://schemas.microsoft.com/office/drawing/2012/chart" uri="{02D57815-91ED-43cb-92C2-25804820EDAC}">
                        <c15:formulaRef>
                          <c15:sqref>'2. Totals'!$H$4:$S$4</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extLst xmlns:c15="http://schemas.microsoft.com/office/drawing/2012/chart">
                      <c:ext xmlns:c15="http://schemas.microsoft.com/office/drawing/2012/chart" uri="{02D57815-91ED-43cb-92C2-25804820EDAC}">
                        <c15:formulaRef>
                          <c15:sqref>'2. Totals'!$H$7:$S$7</c15:sqref>
                        </c15:formulaRef>
                      </c:ext>
                    </c:extLst>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1-1641-4E37-9EF6-D8B5FD9484B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 Totals'!$E$8:$G$8</c15:sqref>
                        </c15:formulaRef>
                      </c:ext>
                    </c:extLst>
                    <c:strCache>
                      <c:ptCount val="3"/>
                      <c:pt idx="0">
                        <c:v>Total of all water consumed (m3)</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'2. Totals'!$H$4:$S$4</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extLst xmlns:c15="http://schemas.microsoft.com/office/drawing/2012/chart">
                      <c:ext xmlns:c15="http://schemas.microsoft.com/office/drawing/2012/chart" uri="{02D57815-91ED-43cb-92C2-25804820EDAC}">
                        <c15:formulaRef>
                          <c15:sqref>'2. Totals'!$H$8:$S$8</c15:sqref>
                        </c15:formulaRef>
                      </c:ext>
                    </c:extLst>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1641-4E37-9EF6-D8B5FD9484BE}"/>
                  </c:ext>
                </c:extLst>
              </c15:ser>
            </c15:filteredBarSeries>
          </c:ext>
        </c:extLst>
      </c:barChart>
      <c:lineChart>
        <c:grouping val="standard"/>
        <c:varyColors val="0"/>
        <c:ser>
          <c:idx val="1"/>
          <c:order val="1"/>
          <c:tx>
            <c:strRef>
              <c:f>'2. Totals'!$E$6:$G$6</c:f>
              <c:strCache>
                <c:ptCount val="3"/>
                <c:pt idx="0">
                  <c:v>Total number of rooms occupied</c:v>
                </c:pt>
              </c:strCache>
              <c:extLst xmlns:c15="http://schemas.microsoft.com/office/drawing/2012/chart"/>
            </c:strRef>
          </c:tx>
          <c:spPr>
            <a:ln w="12700" cap="rnd">
              <a:solidFill>
                <a:schemeClr val="bg2"/>
              </a:solidFill>
              <a:round/>
            </a:ln>
            <a:effectLst/>
          </c:spPr>
          <c:marker>
            <c:symbol val="none"/>
          </c:marker>
          <c:cat>
            <c:numRef>
              <c:f>'2. Totals'!$H$4:$S$4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'2. Totals'!$H$6:$S$6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1641-4E37-9EF6-D8B5FD9484BE}"/>
            </c:ext>
          </c:extLst>
        </c:ser>
        <c:dLbls>
          <c:showLegendKey val="0"/>
          <c:showVal val="0"/>
          <c:showCatName val="0"/>
          <c:showSerName val="0"/>
          <c:showPercent val="0"/>
          <c:showBubbleSize val="0"/>
        </c:dLbls>
        <c:marker val="1"/>
        <c:smooth val="0"/>
        <c:axId val="1617385199"/>
        <c:axId val="1409253503"/>
      </c:lineChart>
      <c:catAx>
        <c:axId val="161553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04864559"/>
        <c:crosses val="autoZero"/>
        <c:auto val="1"/>
        <c:lblAlgn val="ctr"/>
        <c:lblOffset val="100"/>
        <c:noMultiLvlLbl val="0"/>
      </c:catAx>
      <c:valAx>
        <c:axId val="1604864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Waste produced (metric tonnes)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15538319"/>
        <c:crosses val="autoZero"/>
        <c:crossBetween val="between"/>
      </c:valAx>
      <c:valAx>
        <c:axId val="140925350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GB"/>
                  <a:t>Occupied</a:t>
                </a:r>
                <a:r>
                  <a:rPr lang="en-GB" baseline="0"/>
                  <a:t> rooms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GB"/>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17385199"/>
        <c:crosses val="max"/>
        <c:crossBetween val="between"/>
      </c:valAx>
      <c:catAx>
        <c:axId val="1617385199"/>
        <c:scaling>
          <c:orientation val="minMax"/>
        </c:scaling>
        <c:delete val="1"/>
        <c:axPos val="b"/>
        <c:numFmt formatCode="General" sourceLinked="1"/>
        <c:majorTickMark val="out"/>
        <c:minorTickMark val="none"/>
        <c:tickLblPos val="nextTo"/>
        <c:crossAx val="1409253503"/>
        <c:crosses val="autoZero"/>
        <c:auto val="1"/>
        <c:lblAlgn val="ctr"/>
        <c:lblOffset val="100"/>
        <c:noMultiLvlLbl val="0"/>
      </c:catAx>
      <c:spPr>
        <a:noFill/>
        <a:ln>
          <a:noFill/>
        </a:ln>
        <a:effectLst/>
      </c:spPr>
    </c:plotArea>
    <c:legend>
      <c:legendPos val="b"/>
      <c:layout>
        <c:manualLayout>
          <c:xMode val="edge"/>
          <c:yMode val="edge"/>
          <c:x val="8.0237722656362503E-2"/>
          <c:y val="0.84577709229645259"/>
          <c:w val="0.71644759847838979"/>
          <c:h val="0.12535692832210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5.png"/><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107950</xdr:colOff>
      <xdr:row>1</xdr:row>
      <xdr:rowOff>120652</xdr:rowOff>
    </xdr:from>
    <xdr:to>
      <xdr:col>1</xdr:col>
      <xdr:colOff>107950</xdr:colOff>
      <xdr:row>6</xdr:row>
      <xdr:rowOff>46688</xdr:rowOff>
    </xdr:to>
    <xdr:pic>
      <xdr:nvPicPr>
        <xdr:cNvPr id="2" name="Picture 1">
          <a:extLst>
            <a:ext uri="{FF2B5EF4-FFF2-40B4-BE49-F238E27FC236}">
              <a16:creationId xmlns:a16="http://schemas.microsoft.com/office/drawing/2014/main" id="{B69C8111-9588-433D-8745-74E9E025308C}"/>
            </a:ext>
          </a:extLst>
        </xdr:cNvPr>
        <xdr:cNvPicPr>
          <a:picLocks noChangeAspect="1"/>
        </xdr:cNvPicPr>
      </xdr:nvPicPr>
      <xdr:blipFill>
        <a:blip xmlns:r="http://schemas.openxmlformats.org/officeDocument/2006/relationships" r:embed="rId1"/>
        <a:stretch>
          <a:fillRect/>
        </a:stretch>
      </xdr:blipFill>
      <xdr:spPr>
        <a:xfrm>
          <a:off x="501650" y="304802"/>
          <a:ext cx="1727200" cy="846786"/>
        </a:xfrm>
        <a:prstGeom prst="rect">
          <a:avLst/>
        </a:prstGeom>
      </xdr:spPr>
    </xdr:pic>
    <xdr:clientData/>
  </xdr:twoCellAnchor>
  <xdr:twoCellAnchor editAs="oneCell">
    <xdr:from>
      <xdr:col>1</xdr:col>
      <xdr:colOff>133350</xdr:colOff>
      <xdr:row>1</xdr:row>
      <xdr:rowOff>131575</xdr:rowOff>
    </xdr:from>
    <xdr:to>
      <xdr:col>3</xdr:col>
      <xdr:colOff>470035</xdr:colOff>
      <xdr:row>1</xdr:row>
      <xdr:rowOff>893011</xdr:rowOff>
    </xdr:to>
    <xdr:pic>
      <xdr:nvPicPr>
        <xdr:cNvPr id="6" name="Picture 5">
          <a:extLst>
            <a:ext uri="{FF2B5EF4-FFF2-40B4-BE49-F238E27FC236}">
              <a16:creationId xmlns:a16="http://schemas.microsoft.com/office/drawing/2014/main" id="{DE745107-2429-46DA-917F-00ABABA6C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06400" y="315725"/>
          <a:ext cx="1720985" cy="7614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1</xdr:row>
      <xdr:rowOff>89498</xdr:rowOff>
    </xdr:from>
    <xdr:to>
      <xdr:col>3</xdr:col>
      <xdr:colOff>732777</xdr:colOff>
      <xdr:row>2</xdr:row>
      <xdr:rowOff>126401</xdr:rowOff>
    </xdr:to>
    <xdr:pic>
      <xdr:nvPicPr>
        <xdr:cNvPr id="2" name="Picture 1">
          <a:extLst>
            <a:ext uri="{FF2B5EF4-FFF2-40B4-BE49-F238E27FC236}">
              <a16:creationId xmlns:a16="http://schemas.microsoft.com/office/drawing/2014/main" id="{93297835-6C96-47F7-A5D5-D4D20D9141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1950" y="279998"/>
          <a:ext cx="1863077" cy="8243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1</xdr:row>
      <xdr:rowOff>88093</xdr:rowOff>
    </xdr:from>
    <xdr:to>
      <xdr:col>3</xdr:col>
      <xdr:colOff>789927</xdr:colOff>
      <xdr:row>2</xdr:row>
      <xdr:rowOff>127806</xdr:rowOff>
    </xdr:to>
    <xdr:pic>
      <xdr:nvPicPr>
        <xdr:cNvPr id="2" name="Picture 1">
          <a:extLst>
            <a:ext uri="{FF2B5EF4-FFF2-40B4-BE49-F238E27FC236}">
              <a16:creationId xmlns:a16="http://schemas.microsoft.com/office/drawing/2014/main" id="{DC21DE9A-F802-474A-9B80-BD9791E34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06400" y="316693"/>
          <a:ext cx="1869427" cy="827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106485</xdr:rowOff>
    </xdr:from>
    <xdr:to>
      <xdr:col>3</xdr:col>
      <xdr:colOff>910577</xdr:colOff>
      <xdr:row>2</xdr:row>
      <xdr:rowOff>146810</xdr:rowOff>
    </xdr:to>
    <xdr:pic>
      <xdr:nvPicPr>
        <xdr:cNvPr id="4" name="Picture 3">
          <a:extLst>
            <a:ext uri="{FF2B5EF4-FFF2-40B4-BE49-F238E27FC236}">
              <a16:creationId xmlns:a16="http://schemas.microsoft.com/office/drawing/2014/main" id="{4396A2FB-D624-4330-ABC6-D7D44FD21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6222" y="296985"/>
          <a:ext cx="1877188" cy="830547"/>
        </a:xfrm>
        <a:prstGeom prst="rect">
          <a:avLst/>
        </a:prstGeom>
      </xdr:spPr>
    </xdr:pic>
    <xdr:clientData/>
  </xdr:twoCellAnchor>
  <xdr:twoCellAnchor>
    <xdr:from>
      <xdr:col>2</xdr:col>
      <xdr:colOff>142875</xdr:colOff>
      <xdr:row>3</xdr:row>
      <xdr:rowOff>177800</xdr:rowOff>
    </xdr:from>
    <xdr:to>
      <xdr:col>6</xdr:col>
      <xdr:colOff>0</xdr:colOff>
      <xdr:row>20</xdr:row>
      <xdr:rowOff>127000</xdr:rowOff>
    </xdr:to>
    <xdr:graphicFrame macro="">
      <xdr:nvGraphicFramePr>
        <xdr:cNvPr id="5" name="Chart 4">
          <a:extLst>
            <a:ext uri="{FF2B5EF4-FFF2-40B4-BE49-F238E27FC236}">
              <a16:creationId xmlns:a16="http://schemas.microsoft.com/office/drawing/2014/main" id="{D3799FDF-0F26-07FE-C7AB-69A305C33E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6350</xdr:colOff>
      <xdr:row>3</xdr:row>
      <xdr:rowOff>177800</xdr:rowOff>
    </xdr:from>
    <xdr:to>
      <xdr:col>12</xdr:col>
      <xdr:colOff>365125</xdr:colOff>
      <xdr:row>20</xdr:row>
      <xdr:rowOff>127000</xdr:rowOff>
    </xdr:to>
    <xdr:graphicFrame macro="">
      <xdr:nvGraphicFramePr>
        <xdr:cNvPr id="6" name="Chart 5">
          <a:extLst>
            <a:ext uri="{FF2B5EF4-FFF2-40B4-BE49-F238E27FC236}">
              <a16:creationId xmlns:a16="http://schemas.microsoft.com/office/drawing/2014/main" id="{65D45F40-41E7-4375-AEFA-EC0811EAC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330201</xdr:colOff>
      <xdr:row>4</xdr:row>
      <xdr:rowOff>0</xdr:rowOff>
    </xdr:from>
    <xdr:to>
      <xdr:col>19</xdr:col>
      <xdr:colOff>387350</xdr:colOff>
      <xdr:row>20</xdr:row>
      <xdr:rowOff>133350</xdr:rowOff>
    </xdr:to>
    <xdr:graphicFrame macro="">
      <xdr:nvGraphicFramePr>
        <xdr:cNvPr id="7" name="Chart 6">
          <a:extLst>
            <a:ext uri="{FF2B5EF4-FFF2-40B4-BE49-F238E27FC236}">
              <a16:creationId xmlns:a16="http://schemas.microsoft.com/office/drawing/2014/main" id="{13950B8B-F415-4F3E-BFB2-09CC6B6B9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107950</xdr:colOff>
      <xdr:row>1</xdr:row>
      <xdr:rowOff>104107</xdr:rowOff>
    </xdr:from>
    <xdr:to>
      <xdr:col>2</xdr:col>
      <xdr:colOff>1933942</xdr:colOff>
      <xdr:row>5</xdr:row>
      <xdr:rowOff>147352</xdr:rowOff>
    </xdr:to>
    <xdr:pic>
      <xdr:nvPicPr>
        <xdr:cNvPr id="3" name="Picture 5">
          <a:extLst>
            <a:ext uri="{FF2B5EF4-FFF2-40B4-BE49-F238E27FC236}">
              <a16:creationId xmlns:a16="http://schemas.microsoft.com/office/drawing/2014/main" id="{A9817DE7-23EC-42A3-A76E-167AFDF392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49250" y="281907"/>
          <a:ext cx="2092692" cy="925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A14A00-593F-4100-8FB5-5BDE16B1A46C}" name="UtilityType" displayName="UtilityType" ref="A1:A6" totalsRowShown="0" headerRowDxfId="25">
  <autoFilter ref="A1:A6" xr:uid="{A9A14A00-593F-4100-8FB5-5BDE16B1A46C}"/>
  <tableColumns count="1">
    <tableColumn id="1" xr3:uid="{1608B563-D8A8-4AC9-B0E6-A6488BEBE299}" name="Utility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BA26AB-B74B-4F0C-A2C7-C73B3FF2692C}" name="Utility" displayName="Utility" ref="C1:C14" totalsRowShown="0" headerRowDxfId="24" dataDxfId="23">
  <autoFilter ref="C1:C14" xr:uid="{0BBA26AB-B74B-4F0C-A2C7-C73B3FF2692C}"/>
  <tableColumns count="1">
    <tableColumn id="1" xr3:uid="{554229D7-FEDE-405A-8D2E-8A1A212EC00E}" name="Utility" data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2D28C7-46BE-4C36-A408-8F3CDE8DDAC0}" name="WasteU" displayName="WasteU" ref="G1:G5" totalsRowShown="0" headerRowDxfId="21" dataDxfId="20">
  <autoFilter ref="G1:G5" xr:uid="{AE2D28C7-46BE-4C36-A408-8F3CDE8DDAC0}"/>
  <tableColumns count="1">
    <tableColumn id="1" xr3:uid="{25CDF875-7B20-4EDF-96C4-6E9E25FF1C85}" name="Waste Utility" dataDxfId="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86AB0A-892E-4EEF-AC90-1E25A6D6B878}" name="Type" displayName="Type" ref="Q1:Q5" totalsRowShown="0" headerRowDxfId="18">
  <autoFilter ref="Q1:Q5" xr:uid="{9D86AB0A-892E-4EEF-AC90-1E25A6D6B878}"/>
  <tableColumns count="1">
    <tableColumn id="1" xr3:uid="{5AC23875-467A-4F6F-BF11-875268A1162C}" name="Type of dat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8C3D73C-52F7-43FF-AE88-0A84677A5047}" name="Units" displayName="Units" ref="K1:K13" totalsRowShown="0" headerRowDxfId="17" dataDxfId="16">
  <autoFilter ref="K1:K13" xr:uid="{08C3D73C-52F7-43FF-AE88-0A84677A5047}"/>
  <tableColumns count="1">
    <tableColumn id="1" xr3:uid="{8925DD0E-3314-4F44-89A3-BEF76F67B2FB}" name="Units" dataDxfId="1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2824E5-5FA0-4013-A7F0-78EB65D5FED9}" name="Table6" displayName="Table6" ref="M1:M7" totalsRowShown="0" headerRowDxfId="14" dataDxfId="13">
  <autoFilter ref="M1:M7" xr:uid="{C92824E5-5FA0-4013-A7F0-78EB65D5FED9}"/>
  <tableColumns count="1">
    <tableColumn id="1" xr3:uid="{FE3E455A-1E97-461D-A8E7-AAF56C7499B1}" name="Water Units" dataDxfId="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C0BB55-A6F5-46A6-B97C-319FE0A894C2}" name="Table7" displayName="Table7" ref="O1:O6" totalsRowShown="0" headerRowDxfId="11" dataDxfId="10">
  <autoFilter ref="O1:O6" xr:uid="{E1C0BB55-A6F5-46A6-B97C-319FE0A894C2}"/>
  <tableColumns count="1">
    <tableColumn id="1" xr3:uid="{9CD7D1F1-C140-42F3-9FDE-9FDEC307434F}" name="Waste Units" dataDxfId="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BE1F523-6861-46C2-AD3E-BC27733DF139}" name="OccupancyU" displayName="OccupancyU" ref="I1:I3" totalsRowShown="0" headerRowDxfId="8" dataDxfId="7">
  <autoFilter ref="I1:I3" xr:uid="{BBE1F523-6861-46C2-AD3E-BC27733DF139}"/>
  <tableColumns count="1">
    <tableColumn id="1" xr3:uid="{A6AFDEDC-859D-4103-883D-276017053F08}" name="Occupancy" dataDxfId="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E4EA06-1D51-44D4-8398-DE5A0621ED0E}" name="WaterU" displayName="WaterU" ref="E1:E3" totalsRowShown="0" headerRowDxfId="5" dataDxfId="4">
  <autoFilter ref="E1:E3" xr:uid="{3BE4EA06-1D51-44D4-8398-DE5A0621ED0E}"/>
  <tableColumns count="1">
    <tableColumn id="1" xr3:uid="{5902A43F-53E8-436D-8EF0-C9E60ABA7254}" name="Water Utility" dataDxfId="3"/>
  </tableColumns>
  <tableStyleInfo name="TableStyleMedium2" showFirstColumn="0" showLastColumn="0" showRowStripes="1" showColumnStripes="0"/>
</table>
</file>

<file path=xl/theme/theme1.xml><?xml version="1.0" encoding="utf-8"?>
<a:theme xmlns:a="http://schemas.openxmlformats.org/drawingml/2006/main" name="Alliance">
  <a:themeElements>
    <a:clrScheme name="Alliance colours">
      <a:dk1>
        <a:sysClr val="windowText" lastClr="000000"/>
      </a:dk1>
      <a:lt1>
        <a:sysClr val="window" lastClr="FFFFFF"/>
      </a:lt1>
      <a:dk2>
        <a:srgbClr val="496082"/>
      </a:dk2>
      <a:lt2>
        <a:srgbClr val="1F3664"/>
      </a:lt2>
      <a:accent1>
        <a:srgbClr val="8F9BB3"/>
      </a:accent1>
      <a:accent2>
        <a:srgbClr val="707070"/>
      </a:accent2>
      <a:accent3>
        <a:srgbClr val="27BAA8"/>
      </a:accent3>
      <a:accent4>
        <a:srgbClr val="E1757F"/>
      </a:accent4>
      <a:accent5>
        <a:srgbClr val="006B57"/>
      </a:accent5>
      <a:accent6>
        <a:srgbClr val="A1214D"/>
      </a:accent6>
      <a:hlink>
        <a:srgbClr val="1F3664"/>
      </a:hlink>
      <a:folHlink>
        <a:srgbClr val="A121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lehospitalityalliance.org/resource/hwmm/" TargetMode="External"/><Relationship Id="rId2" Type="http://schemas.openxmlformats.org/officeDocument/2006/relationships/hyperlink" Target="https://sustainablehospitalityalliance.org/resource/hotel-water-measurement-initiative/" TargetMode="External"/><Relationship Id="rId1" Type="http://schemas.openxmlformats.org/officeDocument/2006/relationships/hyperlink" Target="https://sustainablehospitalityalliance.org/resource/hotel-carbon-measurement-initiative/" TargetMode="External"/><Relationship Id="rId5" Type="http://schemas.openxmlformats.org/officeDocument/2006/relationships/drawing" Target="../drawings/drawing1.xml"/><Relationship Id="rId4" Type="http://schemas.openxmlformats.org/officeDocument/2006/relationships/hyperlink" Target="https://greenview.sg/services/chsb-inde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onlineconvers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7AD8-AEFE-4083-BCA0-FBDED552DAF3}">
  <dimension ref="A1:H38"/>
  <sheetViews>
    <sheetView topLeftCell="A17" zoomScale="60" zoomScaleNormal="60" workbookViewId="0"/>
  </sheetViews>
  <sheetFormatPr defaultColWidth="0" defaultRowHeight="14.15" customHeight="1" zeroHeight="1" x14ac:dyDescent="0.3"/>
  <cols>
    <col min="1" max="1" width="3.90625" style="77" customWidth="1"/>
    <col min="2" max="2" width="3.81640625" style="77" customWidth="1"/>
    <col min="3" max="3" width="16" style="77" customWidth="1"/>
    <col min="4" max="4" width="110.54296875" style="77" customWidth="1"/>
    <col min="5" max="5" width="3.81640625" style="77" customWidth="1"/>
    <col min="6" max="6" width="3.6328125" style="77" customWidth="1"/>
    <col min="7" max="8" width="0" style="77" hidden="1" customWidth="1"/>
    <col min="9" max="16384" width="8.54296875" style="77" hidden="1"/>
  </cols>
  <sheetData>
    <row r="1" spans="1:6" ht="14.5" thickBot="1" x14ac:dyDescent="0.35">
      <c r="A1" s="76"/>
      <c r="B1" s="76"/>
      <c r="C1" s="76"/>
      <c r="D1" s="76"/>
      <c r="E1" s="76"/>
      <c r="F1" s="76"/>
    </row>
    <row r="2" spans="1:6" ht="77.5" customHeight="1" x14ac:dyDescent="0.3">
      <c r="A2" s="76"/>
      <c r="B2" s="78"/>
      <c r="C2" s="125" t="s">
        <v>0</v>
      </c>
      <c r="D2" s="125"/>
      <c r="E2" s="79"/>
      <c r="F2" s="76"/>
    </row>
    <row r="3" spans="1:6" ht="29.15" customHeight="1" x14ac:dyDescent="0.3">
      <c r="A3" s="76"/>
      <c r="B3" s="126" t="s">
        <v>1</v>
      </c>
      <c r="C3" s="127"/>
      <c r="D3" s="127"/>
      <c r="E3" s="80"/>
      <c r="F3" s="76"/>
    </row>
    <row r="4" spans="1:6" ht="42.65" customHeight="1" x14ac:dyDescent="0.3">
      <c r="A4" s="76"/>
      <c r="B4" s="128" t="s">
        <v>2</v>
      </c>
      <c r="C4" s="129"/>
      <c r="D4" s="129"/>
      <c r="E4" s="83"/>
      <c r="F4" s="76"/>
    </row>
    <row r="5" spans="1:6" ht="14" x14ac:dyDescent="0.3">
      <c r="A5" s="76"/>
      <c r="B5" s="84"/>
      <c r="C5" s="76"/>
      <c r="D5" s="85"/>
      <c r="E5" s="86"/>
      <c r="F5" s="76"/>
    </row>
    <row r="6" spans="1:6" ht="14.5" customHeight="1" x14ac:dyDescent="0.3">
      <c r="A6" s="76"/>
      <c r="B6" s="123" t="s">
        <v>3</v>
      </c>
      <c r="C6" s="124"/>
      <c r="D6" s="124"/>
      <c r="E6" s="87"/>
      <c r="F6" s="88"/>
    </row>
    <row r="7" spans="1:6" ht="14.5" customHeight="1" x14ac:dyDescent="0.3">
      <c r="A7" s="76"/>
      <c r="B7" s="128" t="s">
        <v>4</v>
      </c>
      <c r="C7" s="129"/>
      <c r="D7" s="129"/>
      <c r="E7" s="83"/>
      <c r="F7" s="76"/>
    </row>
    <row r="8" spans="1:6" ht="14" x14ac:dyDescent="0.3">
      <c r="A8" s="76"/>
      <c r="B8" s="84"/>
      <c r="C8" s="76"/>
      <c r="D8" s="89"/>
      <c r="E8" s="90"/>
      <c r="F8" s="76"/>
    </row>
    <row r="9" spans="1:6" ht="14.5" customHeight="1" x14ac:dyDescent="0.3">
      <c r="A9" s="76"/>
      <c r="B9" s="123" t="s">
        <v>5</v>
      </c>
      <c r="C9" s="124"/>
      <c r="D9" s="124"/>
      <c r="E9" s="87"/>
      <c r="F9" s="76"/>
    </row>
    <row r="10" spans="1:6" ht="14.5" customHeight="1" x14ac:dyDescent="0.3">
      <c r="A10" s="76"/>
      <c r="B10" s="128" t="s">
        <v>183</v>
      </c>
      <c r="C10" s="129"/>
      <c r="D10" s="129"/>
      <c r="E10" s="87"/>
      <c r="F10" s="76"/>
    </row>
    <row r="11" spans="1:6" ht="14.5" customHeight="1" x14ac:dyDescent="0.35">
      <c r="A11" s="76"/>
      <c r="B11" s="81"/>
      <c r="C11" s="73"/>
      <c r="D11" s="82" t="s">
        <v>198</v>
      </c>
      <c r="E11" s="87"/>
      <c r="F11" s="76"/>
    </row>
    <row r="12" spans="1:6" ht="14.5" customHeight="1" x14ac:dyDescent="0.35">
      <c r="A12" s="76"/>
      <c r="B12" s="81"/>
      <c r="C12" s="91"/>
      <c r="D12" s="82" t="s">
        <v>199</v>
      </c>
      <c r="E12" s="87"/>
      <c r="F12" s="76"/>
    </row>
    <row r="13" spans="1:6" ht="8" customHeight="1" x14ac:dyDescent="0.35">
      <c r="A13" s="76"/>
      <c r="B13" s="81"/>
      <c r="C13" s="1"/>
      <c r="D13" s="82"/>
      <c r="E13" s="87"/>
      <c r="F13" s="76"/>
    </row>
    <row r="14" spans="1:6" ht="14.5" customHeight="1" x14ac:dyDescent="0.3">
      <c r="A14" s="76"/>
      <c r="B14" s="134" t="s">
        <v>201</v>
      </c>
      <c r="C14" s="124"/>
      <c r="D14" s="124"/>
      <c r="E14" s="87"/>
      <c r="F14" s="76"/>
    </row>
    <row r="15" spans="1:6" ht="66.650000000000006" customHeight="1" x14ac:dyDescent="0.3">
      <c r="A15" s="76"/>
      <c r="B15" s="92">
        <v>1</v>
      </c>
      <c r="C15" s="131" t="s">
        <v>169</v>
      </c>
      <c r="D15" s="131"/>
      <c r="E15" s="83"/>
      <c r="F15" s="76"/>
    </row>
    <row r="16" spans="1:6" ht="17.149999999999999" customHeight="1" x14ac:dyDescent="0.3">
      <c r="A16" s="76"/>
      <c r="B16" s="132" t="s">
        <v>202</v>
      </c>
      <c r="C16" s="133"/>
      <c r="D16" s="133"/>
      <c r="E16" s="83"/>
      <c r="F16" s="76"/>
    </row>
    <row r="17" spans="1:6" ht="51.65" customHeight="1" x14ac:dyDescent="0.3">
      <c r="A17" s="76"/>
      <c r="B17" s="92">
        <v>2</v>
      </c>
      <c r="C17" s="131" t="s">
        <v>200</v>
      </c>
      <c r="D17" s="131"/>
      <c r="E17" s="83"/>
      <c r="F17" s="76"/>
    </row>
    <row r="18" spans="1:6" ht="17.149999999999999" customHeight="1" x14ac:dyDescent="0.3">
      <c r="A18" s="76"/>
      <c r="B18" s="132" t="s">
        <v>203</v>
      </c>
      <c r="C18" s="133"/>
      <c r="D18" s="133"/>
      <c r="E18" s="83"/>
      <c r="F18" s="76"/>
    </row>
    <row r="19" spans="1:6" ht="26.5" customHeight="1" x14ac:dyDescent="0.3">
      <c r="A19" s="76"/>
      <c r="B19" s="92">
        <v>3</v>
      </c>
      <c r="C19" s="131" t="s">
        <v>6</v>
      </c>
      <c r="D19" s="131" t="s">
        <v>7</v>
      </c>
      <c r="E19" s="83"/>
      <c r="F19" s="76"/>
    </row>
    <row r="20" spans="1:6" ht="41.5" customHeight="1" x14ac:dyDescent="0.3">
      <c r="A20" s="76"/>
      <c r="B20" s="92">
        <v>4</v>
      </c>
      <c r="C20" s="131" t="s">
        <v>8</v>
      </c>
      <c r="D20" s="131"/>
      <c r="E20" s="83"/>
      <c r="F20" s="76"/>
    </row>
    <row r="21" spans="1:6" ht="27" customHeight="1" x14ac:dyDescent="0.3">
      <c r="A21" s="76"/>
      <c r="B21" s="92">
        <v>5</v>
      </c>
      <c r="C21" s="131" t="s">
        <v>9</v>
      </c>
      <c r="D21" s="131"/>
      <c r="E21" s="83"/>
      <c r="F21" s="76"/>
    </row>
    <row r="22" spans="1:6" ht="36.65" customHeight="1" x14ac:dyDescent="0.3">
      <c r="A22" s="76"/>
      <c r="B22" s="92">
        <v>6</v>
      </c>
      <c r="C22" s="131" t="s">
        <v>10</v>
      </c>
      <c r="D22" s="131"/>
      <c r="E22" s="83"/>
      <c r="F22" s="76"/>
    </row>
    <row r="23" spans="1:6" ht="93.5" customHeight="1" x14ac:dyDescent="0.3">
      <c r="A23" s="76"/>
      <c r="B23" s="92">
        <v>7</v>
      </c>
      <c r="C23" s="131" t="s">
        <v>170</v>
      </c>
      <c r="D23" s="131"/>
      <c r="E23" s="83"/>
      <c r="F23" s="76"/>
    </row>
    <row r="24" spans="1:6" ht="17.149999999999999" customHeight="1" x14ac:dyDescent="0.3">
      <c r="A24" s="76"/>
      <c r="B24" s="132" t="s">
        <v>205</v>
      </c>
      <c r="C24" s="133"/>
      <c r="D24" s="133"/>
      <c r="E24" s="83"/>
      <c r="F24" s="76"/>
    </row>
    <row r="25" spans="1:6" ht="23.5" customHeight="1" x14ac:dyDescent="0.3">
      <c r="A25" s="76"/>
      <c r="B25" s="92">
        <v>8</v>
      </c>
      <c r="C25" s="131" t="s">
        <v>186</v>
      </c>
      <c r="D25" s="131"/>
      <c r="E25" s="83"/>
      <c r="F25" s="76"/>
    </row>
    <row r="26" spans="1:6" ht="34" customHeight="1" x14ac:dyDescent="0.3">
      <c r="A26" s="76"/>
      <c r="B26" s="92">
        <v>9</v>
      </c>
      <c r="C26" s="131" t="s">
        <v>184</v>
      </c>
      <c r="D26" s="131"/>
      <c r="E26" s="83"/>
      <c r="F26" s="76"/>
    </row>
    <row r="27" spans="1:6" ht="31" customHeight="1" x14ac:dyDescent="0.3">
      <c r="A27" s="76"/>
      <c r="B27" s="92">
        <v>10</v>
      </c>
      <c r="C27" s="131" t="s">
        <v>204</v>
      </c>
      <c r="D27" s="131"/>
      <c r="E27" s="83"/>
      <c r="F27" s="76"/>
    </row>
    <row r="28" spans="1:6" ht="17.149999999999999" customHeight="1" x14ac:dyDescent="0.3">
      <c r="A28" s="76"/>
      <c r="B28" s="132"/>
      <c r="C28" s="133"/>
      <c r="D28" s="133"/>
      <c r="E28" s="83"/>
      <c r="F28" s="76"/>
    </row>
    <row r="29" spans="1:6" ht="17.149999999999999" customHeight="1" x14ac:dyDescent="0.3">
      <c r="A29" s="76"/>
      <c r="B29" s="132" t="s">
        <v>11</v>
      </c>
      <c r="C29" s="133"/>
      <c r="D29" s="133"/>
      <c r="E29" s="83"/>
      <c r="F29" s="76"/>
    </row>
    <row r="30" spans="1:6" ht="31" customHeight="1" x14ac:dyDescent="0.3">
      <c r="A30" s="76"/>
      <c r="B30" s="130" t="s">
        <v>12</v>
      </c>
      <c r="C30" s="131"/>
      <c r="D30" s="131"/>
      <c r="E30" s="93"/>
      <c r="F30" s="76"/>
    </row>
    <row r="31" spans="1:6" ht="14.15" customHeight="1" x14ac:dyDescent="0.35">
      <c r="A31" s="76"/>
      <c r="B31" s="94" t="s">
        <v>13</v>
      </c>
      <c r="C31" s="95" t="s">
        <v>14</v>
      </c>
      <c r="D31" s="96" t="s">
        <v>15</v>
      </c>
      <c r="E31" s="93"/>
      <c r="F31" s="76"/>
    </row>
    <row r="32" spans="1:6" ht="14.5" x14ac:dyDescent="0.3">
      <c r="A32" s="76"/>
      <c r="B32" s="94" t="s">
        <v>13</v>
      </c>
      <c r="C32" s="97" t="s">
        <v>16</v>
      </c>
      <c r="D32" s="96" t="s">
        <v>17</v>
      </c>
      <c r="E32" s="93"/>
      <c r="F32" s="76"/>
    </row>
    <row r="33" spans="1:6" ht="14.5" x14ac:dyDescent="0.3">
      <c r="A33" s="76"/>
      <c r="B33" s="94" t="s">
        <v>13</v>
      </c>
      <c r="C33" s="97" t="s">
        <v>18</v>
      </c>
      <c r="D33" s="96" t="s">
        <v>19</v>
      </c>
      <c r="E33" s="93"/>
      <c r="F33" s="76"/>
    </row>
    <row r="34" spans="1:6" ht="28" x14ac:dyDescent="0.3">
      <c r="A34" s="76"/>
      <c r="B34" s="94" t="s">
        <v>13</v>
      </c>
      <c r="C34" s="97" t="s">
        <v>20</v>
      </c>
      <c r="D34" s="96" t="s">
        <v>21</v>
      </c>
      <c r="E34" s="93"/>
      <c r="F34" s="76"/>
    </row>
    <row r="35" spans="1:6" ht="14.5" thickBot="1" x14ac:dyDescent="0.35">
      <c r="A35" s="76"/>
      <c r="B35" s="98"/>
      <c r="C35" s="99"/>
      <c r="D35" s="99"/>
      <c r="E35" s="100"/>
      <c r="F35" s="76"/>
    </row>
    <row r="36" spans="1:6" ht="28" customHeight="1" x14ac:dyDescent="0.3">
      <c r="A36" s="76"/>
      <c r="B36" s="76"/>
      <c r="C36" s="76"/>
      <c r="D36" s="76"/>
      <c r="E36" s="76"/>
      <c r="F36" s="76"/>
    </row>
    <row r="37" spans="1:6" ht="14" hidden="1" x14ac:dyDescent="0.3">
      <c r="A37" s="76"/>
      <c r="B37" s="76"/>
      <c r="C37" s="76"/>
      <c r="D37" s="76"/>
      <c r="E37" s="76"/>
      <c r="F37" s="76"/>
    </row>
    <row r="38" spans="1:6" ht="14" hidden="1" x14ac:dyDescent="0.3">
      <c r="A38" s="76"/>
      <c r="B38" s="76"/>
      <c r="C38" s="76"/>
      <c r="D38" s="76"/>
      <c r="E38" s="76"/>
      <c r="F38" s="76"/>
    </row>
  </sheetData>
  <sheetProtection algorithmName="SHA-512" hashValue="KMCnFeLnR8PQQIYriwfmAV/+WuR3lvSIw4qfu+hoxVAZpQwSBKQFmDJNBvw54CNZ6UeySgD1S811ZXjlDqo83A==" saltValue="yspK+HgR/vrk5Oy7fZ8hsA==" spinCount="100000" sheet="1" objects="1" scenarios="1"/>
  <mergeCells count="24">
    <mergeCell ref="B10:D10"/>
    <mergeCell ref="C27:D27"/>
    <mergeCell ref="B29:D29"/>
    <mergeCell ref="B18:D18"/>
    <mergeCell ref="B28:D28"/>
    <mergeCell ref="B14:D14"/>
    <mergeCell ref="C15:D15"/>
    <mergeCell ref="B16:D16"/>
    <mergeCell ref="C17:D17"/>
    <mergeCell ref="C19:D19"/>
    <mergeCell ref="B30:D30"/>
    <mergeCell ref="C20:D20"/>
    <mergeCell ref="C21:D21"/>
    <mergeCell ref="C22:D22"/>
    <mergeCell ref="C23:D23"/>
    <mergeCell ref="C25:D25"/>
    <mergeCell ref="C26:D26"/>
    <mergeCell ref="B24:D24"/>
    <mergeCell ref="B9:D9"/>
    <mergeCell ref="C2:D2"/>
    <mergeCell ref="B3:D3"/>
    <mergeCell ref="B4:D4"/>
    <mergeCell ref="B6:D6"/>
    <mergeCell ref="B7:D7"/>
  </mergeCells>
  <hyperlinks>
    <hyperlink ref="C31" r:id="rId1" xr:uid="{800E7D6B-7BC6-49F6-8FD6-B556F7126044}"/>
    <hyperlink ref="C32" r:id="rId2" xr:uid="{245D1EBD-B9C7-4B63-99F3-0F9A1AE6B8FD}"/>
    <hyperlink ref="C33" r:id="rId3" xr:uid="{07CEC040-ABC3-492A-ADC7-1785D2142234}"/>
    <hyperlink ref="C34" r:id="rId4" xr:uid="{095C8ACB-1DBF-4D2A-8D33-E19CD05753DF}"/>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A365E-F851-41E4-B2B2-F6CBD0903F94}">
  <dimension ref="A1:AF47"/>
  <sheetViews>
    <sheetView tabSelected="1" workbookViewId="0">
      <pane xSplit="8" ySplit="4" topLeftCell="I7" activePane="bottomRight" state="frozen"/>
      <selection pane="topRight" activeCell="G1" sqref="G1"/>
      <selection pane="bottomLeft" activeCell="A4" sqref="A4"/>
      <selection pane="bottomRight" activeCell="D13" sqref="D13"/>
    </sheetView>
  </sheetViews>
  <sheetFormatPr defaultColWidth="0" defaultRowHeight="14.5" zeroHeight="1" x14ac:dyDescent="0.35"/>
  <cols>
    <col min="1" max="2" width="3.1796875" style="1" customWidth="1"/>
    <col min="3" max="3" width="15" customWidth="1"/>
    <col min="4" max="4" width="20" customWidth="1"/>
    <col min="5" max="5" width="20.54296875" bestFit="1" customWidth="1"/>
    <col min="6" max="6" width="19.1796875" customWidth="1"/>
    <col min="7" max="7" width="14.81640625" customWidth="1"/>
    <col min="8" max="8" width="2.453125" customWidth="1"/>
    <col min="9" max="21" width="8.81640625" customWidth="1"/>
    <col min="22" max="23" width="3.453125" style="1" customWidth="1"/>
    <col min="24" max="24" width="0" style="69" hidden="1" customWidth="1"/>
    <col min="25" max="26" width="13.1796875" style="69" hidden="1" customWidth="1"/>
    <col min="27" max="27" width="0" style="69" hidden="1" customWidth="1"/>
    <col min="28" max="28" width="13.1796875" style="69" hidden="1" customWidth="1"/>
    <col min="29" max="29" width="0" style="69" hidden="1" customWidth="1"/>
    <col min="30" max="30" width="13.1796875" style="69" hidden="1" customWidth="1"/>
    <col min="31" max="32" width="0" style="69" hidden="1" customWidth="1"/>
    <col min="33" max="16384" width="8.81640625" style="69" hidden="1"/>
  </cols>
  <sheetData>
    <row r="1" spans="1:23" s="1" customFormat="1" ht="15" thickBot="1" x14ac:dyDescent="0.4"/>
    <row r="2" spans="1:23" ht="62.15" customHeight="1" x14ac:dyDescent="0.35">
      <c r="B2" s="37"/>
      <c r="C2" s="38"/>
      <c r="D2" s="38"/>
      <c r="E2" s="148" t="s">
        <v>187</v>
      </c>
      <c r="F2" s="148"/>
      <c r="G2" s="148"/>
      <c r="H2" s="38"/>
      <c r="I2" s="38"/>
      <c r="J2" s="38"/>
      <c r="K2" s="38"/>
      <c r="L2" s="38"/>
      <c r="M2" s="38"/>
      <c r="N2" s="38"/>
      <c r="O2" s="38"/>
      <c r="P2" s="38"/>
      <c r="Q2" s="38"/>
      <c r="R2" s="38"/>
      <c r="S2" s="38"/>
      <c r="T2" s="38"/>
      <c r="U2" s="38"/>
      <c r="V2" s="39"/>
    </row>
    <row r="3" spans="1:23" x14ac:dyDescent="0.35">
      <c r="B3" s="40"/>
      <c r="C3" s="1"/>
      <c r="D3" s="1"/>
      <c r="E3" s="1"/>
      <c r="F3" s="1"/>
      <c r="G3" s="1"/>
      <c r="H3" s="1"/>
      <c r="I3" s="64" t="s">
        <v>167</v>
      </c>
      <c r="J3" s="64" t="s">
        <v>22</v>
      </c>
      <c r="K3" s="64" t="s">
        <v>23</v>
      </c>
      <c r="L3" s="64" t="s">
        <v>24</v>
      </c>
      <c r="M3" s="64" t="s">
        <v>25</v>
      </c>
      <c r="N3" s="64" t="s">
        <v>26</v>
      </c>
      <c r="O3" s="64" t="s">
        <v>27</v>
      </c>
      <c r="P3" s="64" t="s">
        <v>28</v>
      </c>
      <c r="Q3" s="64" t="s">
        <v>29</v>
      </c>
      <c r="R3" s="64" t="s">
        <v>30</v>
      </c>
      <c r="S3" s="64" t="s">
        <v>31</v>
      </c>
      <c r="T3" s="64" t="s">
        <v>32</v>
      </c>
      <c r="U3" s="64" t="s">
        <v>33</v>
      </c>
      <c r="V3" s="41"/>
    </row>
    <row r="4" spans="1:23" ht="18.5" x14ac:dyDescent="0.45">
      <c r="B4" s="40"/>
      <c r="C4" s="110"/>
      <c r="D4" s="1"/>
      <c r="E4" s="1"/>
      <c r="F4" s="143" t="s">
        <v>185</v>
      </c>
      <c r="G4" s="143"/>
      <c r="H4" s="112"/>
      <c r="I4" s="63"/>
      <c r="J4" s="54"/>
      <c r="K4" s="54"/>
      <c r="L4" s="54"/>
      <c r="M4" s="54"/>
      <c r="N4" s="54"/>
      <c r="O4" s="54"/>
      <c r="P4" s="54"/>
      <c r="Q4" s="54"/>
      <c r="R4" s="54"/>
      <c r="S4" s="54"/>
      <c r="T4" s="54"/>
      <c r="U4" s="54"/>
      <c r="V4" s="41"/>
    </row>
    <row r="5" spans="1:23" ht="18.5" x14ac:dyDescent="0.45">
      <c r="B5" s="40"/>
      <c r="C5" s="110" t="s">
        <v>34</v>
      </c>
      <c r="D5" s="1"/>
      <c r="E5" s="1"/>
      <c r="F5" s="112"/>
      <c r="G5" s="112"/>
      <c r="H5" s="112"/>
      <c r="I5" s="1"/>
      <c r="J5" s="1"/>
      <c r="K5" s="1"/>
      <c r="L5" s="1"/>
      <c r="M5" s="1"/>
      <c r="N5" s="1"/>
      <c r="O5" s="1"/>
      <c r="P5" s="1"/>
      <c r="Q5" s="1"/>
      <c r="R5" s="1"/>
      <c r="S5" s="1"/>
      <c r="T5" s="1"/>
      <c r="U5" s="1"/>
      <c r="V5" s="41"/>
    </row>
    <row r="6" spans="1:23" x14ac:dyDescent="0.35">
      <c r="B6" s="40"/>
      <c r="C6" s="101" t="s">
        <v>35</v>
      </c>
      <c r="D6" s="141" t="s">
        <v>181</v>
      </c>
      <c r="E6" s="142"/>
      <c r="F6" s="142"/>
      <c r="G6" s="142"/>
      <c r="H6" s="102"/>
      <c r="I6" s="57"/>
      <c r="J6" s="54"/>
      <c r="K6" s="54"/>
      <c r="L6" s="54"/>
      <c r="M6" s="54"/>
      <c r="N6" s="54"/>
      <c r="O6" s="54"/>
      <c r="P6" s="54"/>
      <c r="Q6" s="54"/>
      <c r="R6" s="54"/>
      <c r="S6" s="54"/>
      <c r="T6" s="54"/>
      <c r="U6" s="54"/>
      <c r="V6" s="41"/>
    </row>
    <row r="7" spans="1:23" x14ac:dyDescent="0.35">
      <c r="B7" s="40"/>
      <c r="C7" s="20" t="s">
        <v>36</v>
      </c>
      <c r="D7" s="141" t="s">
        <v>182</v>
      </c>
      <c r="E7" s="142"/>
      <c r="F7" s="142"/>
      <c r="G7" s="142"/>
      <c r="H7" s="102"/>
      <c r="I7" s="58"/>
      <c r="J7" s="54"/>
      <c r="K7" s="54"/>
      <c r="L7" s="54"/>
      <c r="M7" s="54"/>
      <c r="N7" s="54"/>
      <c r="O7" s="54"/>
      <c r="P7" s="54"/>
      <c r="Q7" s="54"/>
      <c r="R7" s="54"/>
      <c r="S7" s="54"/>
      <c r="T7" s="54"/>
      <c r="U7" s="54"/>
      <c r="V7" s="41"/>
    </row>
    <row r="8" spans="1:23" x14ac:dyDescent="0.35">
      <c r="B8" s="40"/>
      <c r="C8" s="1"/>
      <c r="D8" s="1"/>
      <c r="E8" s="1"/>
      <c r="F8" s="1"/>
      <c r="G8" s="1"/>
      <c r="H8" s="1"/>
      <c r="I8" s="1"/>
      <c r="J8" s="1"/>
      <c r="K8" s="1"/>
      <c r="L8" s="1"/>
      <c r="M8" s="1"/>
      <c r="N8" s="1"/>
      <c r="O8" s="1"/>
      <c r="P8" s="1"/>
      <c r="Q8" s="1"/>
      <c r="R8" s="1"/>
      <c r="S8" s="1"/>
      <c r="T8" s="1"/>
      <c r="U8" s="1"/>
      <c r="V8" s="41"/>
    </row>
    <row r="9" spans="1:23" ht="18.5" x14ac:dyDescent="0.45">
      <c r="B9" s="40"/>
      <c r="C9" s="110" t="s">
        <v>38</v>
      </c>
      <c r="D9" s="1"/>
      <c r="E9" s="1"/>
      <c r="F9" s="1"/>
      <c r="G9" s="1"/>
      <c r="H9" s="1"/>
      <c r="I9" s="1"/>
      <c r="J9" s="1"/>
      <c r="K9" s="1"/>
      <c r="L9" s="1"/>
      <c r="M9" s="1"/>
      <c r="N9" s="1"/>
      <c r="O9" s="1"/>
      <c r="P9" s="1"/>
      <c r="Q9" s="1"/>
      <c r="R9" s="1"/>
      <c r="S9" s="1"/>
      <c r="T9" s="1"/>
      <c r="U9" s="1"/>
      <c r="V9" s="41"/>
    </row>
    <row r="10" spans="1:23" s="104" customFormat="1" x14ac:dyDescent="0.35">
      <c r="A10" s="103"/>
      <c r="B10" s="113"/>
      <c r="C10" s="114" t="s">
        <v>39</v>
      </c>
      <c r="D10" s="114" t="s">
        <v>40</v>
      </c>
      <c r="E10" s="114" t="s">
        <v>41</v>
      </c>
      <c r="F10" s="143" t="s">
        <v>40</v>
      </c>
      <c r="G10" s="143"/>
      <c r="H10" s="111"/>
      <c r="I10" s="143" t="s">
        <v>168</v>
      </c>
      <c r="J10" s="143"/>
      <c r="K10" s="143"/>
      <c r="L10" s="143"/>
      <c r="M10" s="143"/>
      <c r="N10" s="143"/>
      <c r="O10" s="143"/>
      <c r="P10" s="143"/>
      <c r="Q10" s="143"/>
      <c r="R10" s="143"/>
      <c r="S10" s="143"/>
      <c r="T10" s="143"/>
      <c r="U10" s="143"/>
      <c r="V10" s="115"/>
      <c r="W10" s="103"/>
    </row>
    <row r="11" spans="1:23" s="106" customFormat="1" x14ac:dyDescent="0.35">
      <c r="A11" s="109"/>
      <c r="B11" s="116"/>
      <c r="C11" s="135" t="s">
        <v>43</v>
      </c>
      <c r="D11" s="135" t="s">
        <v>44</v>
      </c>
      <c r="E11" s="136" t="s">
        <v>45</v>
      </c>
      <c r="F11" s="137" t="s">
        <v>46</v>
      </c>
      <c r="G11" s="138" t="s">
        <v>47</v>
      </c>
      <c r="H11" s="105"/>
      <c r="I11" s="144">
        <f>I4</f>
        <v>0</v>
      </c>
      <c r="J11" s="146">
        <f t="shared" ref="J11:U11" si="0">J4</f>
        <v>0</v>
      </c>
      <c r="K11" s="146">
        <f t="shared" si="0"/>
        <v>0</v>
      </c>
      <c r="L11" s="146">
        <f t="shared" si="0"/>
        <v>0</v>
      </c>
      <c r="M11" s="146">
        <f t="shared" si="0"/>
        <v>0</v>
      </c>
      <c r="N11" s="146">
        <f t="shared" si="0"/>
        <v>0</v>
      </c>
      <c r="O11" s="146">
        <f t="shared" si="0"/>
        <v>0</v>
      </c>
      <c r="P11" s="146">
        <f t="shared" si="0"/>
        <v>0</v>
      </c>
      <c r="Q11" s="146">
        <f t="shared" si="0"/>
        <v>0</v>
      </c>
      <c r="R11" s="146">
        <f t="shared" si="0"/>
        <v>0</v>
      </c>
      <c r="S11" s="146">
        <f t="shared" si="0"/>
        <v>0</v>
      </c>
      <c r="T11" s="146">
        <f t="shared" si="0"/>
        <v>0</v>
      </c>
      <c r="U11" s="146">
        <f t="shared" si="0"/>
        <v>0</v>
      </c>
      <c r="V11" s="149"/>
      <c r="W11" s="140"/>
    </row>
    <row r="12" spans="1:23" s="108" customFormat="1" x14ac:dyDescent="0.35">
      <c r="A12" s="75"/>
      <c r="B12" s="117"/>
      <c r="C12" s="135"/>
      <c r="D12" s="135"/>
      <c r="E12" s="136"/>
      <c r="F12" s="137"/>
      <c r="G12" s="139"/>
      <c r="H12" s="107"/>
      <c r="I12" s="145"/>
      <c r="J12" s="147"/>
      <c r="K12" s="147"/>
      <c r="L12" s="147"/>
      <c r="M12" s="147"/>
      <c r="N12" s="147"/>
      <c r="O12" s="147"/>
      <c r="P12" s="147"/>
      <c r="Q12" s="147"/>
      <c r="R12" s="147"/>
      <c r="S12" s="147"/>
      <c r="T12" s="147"/>
      <c r="U12" s="147"/>
      <c r="V12" s="149"/>
      <c r="W12" s="140"/>
    </row>
    <row r="13" spans="1:23" x14ac:dyDescent="0.35">
      <c r="B13" s="40"/>
      <c r="C13" s="3" cm="1">
        <f t="array" ref="C13">IFERROR(_xlfn.IFS('1. Data input'!D13=Lists!$C$3,Lists!$A$3,'1. Data input'!D13=Lists!$C$4,Lists!$A$3,'1. Data input'!D13=Lists!$C$5,Lists!$A$3,'1. Data input'!D13=Lists!$C$6,Lists!$A$3,'1. Data input'!D13=Lists!$C$7,Lists!$A$3,'1. Data input'!D13=Lists!$C$8,Lists!$A$3,'1. Data input'!D13=Lists!$C$9,Lists!$A$3,'1. Data input'!D13=Lists!$C$10,Lists!$A$4,'1. Data input'!D13=Lists!$C$11,Lists!$A$5,'1. Data input'!D13=Lists!$C$12,Lists!$A$5,'1. Data input'!D13=Lists!$C$13,Lists!$A$5,'1. Data input'!D13=Lists!$C$14,Lists!$A$6)," ")</f>
        <v>0</v>
      </c>
      <c r="D13" s="54"/>
      <c r="E13" s="54"/>
      <c r="F13" s="56"/>
      <c r="G13" s="56"/>
      <c r="H13" s="55"/>
      <c r="I13" s="55"/>
      <c r="J13" s="54"/>
      <c r="K13" s="54"/>
      <c r="L13" s="54"/>
      <c r="M13" s="54"/>
      <c r="N13" s="54"/>
      <c r="O13" s="54"/>
      <c r="P13" s="54"/>
      <c r="Q13" s="54"/>
      <c r="R13" s="54"/>
      <c r="S13" s="54"/>
      <c r="T13" s="54"/>
      <c r="U13" s="54"/>
      <c r="V13" s="118"/>
      <c r="W13" s="1" t="str">
        <f>IF(C13="Occupancy",#REF!," ")</f>
        <v xml:space="preserve"> </v>
      </c>
    </row>
    <row r="14" spans="1:23" x14ac:dyDescent="0.35">
      <c r="B14" s="40"/>
      <c r="C14" s="3" cm="1">
        <f t="array" ref="C14">IFERROR(_xlfn.IFS('1. Data input'!D14=Lists!$C$3,Lists!$A$3,'1. Data input'!D14=Lists!$C$4,Lists!$A$3,'1. Data input'!D14=Lists!$C$5,Lists!$A$3,'1. Data input'!D14=Lists!$C$6,Lists!$A$3,'1. Data input'!D14=Lists!$C$7,Lists!$A$3,'1. Data input'!D14=Lists!$C$8,Lists!$A$3,'1. Data input'!D14=Lists!$C$9,Lists!$A$3,'1. Data input'!D14=Lists!$C$10,Lists!$A$4,'1. Data input'!D14=Lists!$C$11,Lists!$A$5,'1. Data input'!D14=Lists!$C$12,Lists!$A$5,'1. Data input'!D14=Lists!$C$13,Lists!$A$5,'1. Data input'!D14=Lists!$C$14,Lists!$A$6)," ")</f>
        <v>0</v>
      </c>
      <c r="D14" s="54"/>
      <c r="E14" s="54"/>
      <c r="F14" s="54"/>
      <c r="G14" s="56"/>
      <c r="H14" s="55"/>
      <c r="I14" s="54"/>
      <c r="J14" s="54"/>
      <c r="K14" s="54"/>
      <c r="L14" s="54"/>
      <c r="M14" s="54"/>
      <c r="N14" s="54"/>
      <c r="O14" s="54"/>
      <c r="P14" s="54"/>
      <c r="Q14" s="54"/>
      <c r="R14" s="54"/>
      <c r="S14" s="54"/>
      <c r="T14" s="54"/>
      <c r="U14" s="54"/>
      <c r="V14" s="118"/>
      <c r="W14" s="1" t="str">
        <f>IF(C14="Occupancy",#REF!," ")</f>
        <v xml:space="preserve"> </v>
      </c>
    </row>
    <row r="15" spans="1:23" x14ac:dyDescent="0.35">
      <c r="B15" s="40"/>
      <c r="C15" s="3" cm="1">
        <f t="array" ref="C15">IFERROR(_xlfn.IFS('1. Data input'!D15=Lists!$C$3,Lists!$A$3,'1. Data input'!D15=Lists!$C$4,Lists!$A$3,'1. Data input'!D15=Lists!$C$5,Lists!$A$3,'1. Data input'!D15=Lists!$C$6,Lists!$A$3,'1. Data input'!D15=Lists!$C$7,Lists!$A$3,'1. Data input'!D15=Lists!$C$8,Lists!$A$3,'1. Data input'!D15=Lists!$C$9,Lists!$A$3,'1. Data input'!D15=Lists!$C$10,Lists!$A$4,'1. Data input'!D15=Lists!$C$11,Lists!$A$5,'1. Data input'!D15=Lists!$C$12,Lists!$A$5,'1. Data input'!D15=Lists!$C$13,Lists!$A$5,'1. Data input'!D15=Lists!$C$14,Lists!$A$6)," ")</f>
        <v>0</v>
      </c>
      <c r="D15" s="54"/>
      <c r="E15" s="54"/>
      <c r="F15" s="54"/>
      <c r="G15" s="56"/>
      <c r="H15" s="55"/>
      <c r="I15" s="54"/>
      <c r="J15" s="54"/>
      <c r="K15" s="54"/>
      <c r="L15" s="54"/>
      <c r="M15" s="54"/>
      <c r="N15" s="54"/>
      <c r="O15" s="54"/>
      <c r="P15" s="54"/>
      <c r="Q15" s="54"/>
      <c r="R15" s="54"/>
      <c r="S15" s="54"/>
      <c r="T15" s="54"/>
      <c r="U15" s="54"/>
      <c r="V15" s="118"/>
      <c r="W15" s="1" t="str">
        <f>IF(C15="Occupancy",#REF!," ")</f>
        <v xml:space="preserve"> </v>
      </c>
    </row>
    <row r="16" spans="1:23" x14ac:dyDescent="0.35">
      <c r="B16" s="40"/>
      <c r="C16" s="3" cm="1">
        <f t="array" ref="C16">IFERROR(_xlfn.IFS('1. Data input'!D16=Lists!$C$3,Lists!$A$3,'1. Data input'!D16=Lists!$C$4,Lists!$A$3,'1. Data input'!D16=Lists!$C$5,Lists!$A$3,'1. Data input'!D16=Lists!$C$6,Lists!$A$3,'1. Data input'!D16=Lists!$C$7,Lists!$A$3,'1. Data input'!D16=Lists!$C$8,Lists!$A$3,'1. Data input'!D16=Lists!$C$9,Lists!$A$3,'1. Data input'!D16=Lists!$C$10,Lists!$A$4,'1. Data input'!D16=Lists!$C$11,Lists!$A$5,'1. Data input'!D16=Lists!$C$12,Lists!$A$5,'1. Data input'!D16=Lists!$C$13,Lists!$A$5,'1. Data input'!D16=Lists!$C$14,Lists!$A$6)," ")</f>
        <v>0</v>
      </c>
      <c r="D16" s="54"/>
      <c r="E16" s="54"/>
      <c r="F16" s="54"/>
      <c r="G16" s="56"/>
      <c r="H16" s="55"/>
      <c r="I16" s="54"/>
      <c r="J16" s="54"/>
      <c r="K16" s="54"/>
      <c r="L16" s="54"/>
      <c r="M16" s="54"/>
      <c r="N16" s="54"/>
      <c r="O16" s="54"/>
      <c r="P16" s="54"/>
      <c r="Q16" s="54"/>
      <c r="R16" s="54"/>
      <c r="S16" s="54"/>
      <c r="T16" s="54"/>
      <c r="U16" s="54"/>
      <c r="V16" s="118"/>
      <c r="W16" s="1" t="str">
        <f>IF(C16="Occupancy",#REF!," ")</f>
        <v xml:space="preserve"> </v>
      </c>
    </row>
    <row r="17" spans="2:23" x14ac:dyDescent="0.35">
      <c r="B17" s="40"/>
      <c r="C17" s="3" cm="1">
        <f t="array" ref="C17">IFERROR(_xlfn.IFS('1. Data input'!D17=Lists!$C$3,Lists!$A$3,'1. Data input'!D17=Lists!$C$4,Lists!$A$3,'1. Data input'!D17=Lists!$C$5,Lists!$A$3,'1. Data input'!D17=Lists!$C$6,Lists!$A$3,'1. Data input'!D17=Lists!$C$7,Lists!$A$3,'1. Data input'!D17=Lists!$C$8,Lists!$A$3,'1. Data input'!D17=Lists!$C$9,Lists!$A$3,'1. Data input'!D17=Lists!$C$10,Lists!$A$4,'1. Data input'!D17=Lists!$C$11,Lists!$A$5,'1. Data input'!D17=Lists!$C$12,Lists!$A$5,'1. Data input'!D17=Lists!$C$13,Lists!$A$5,'1. Data input'!D17=Lists!$C$14,Lists!$A$6)," ")</f>
        <v>0</v>
      </c>
      <c r="D17" s="54"/>
      <c r="E17" s="54"/>
      <c r="F17" s="54"/>
      <c r="G17" s="56"/>
      <c r="H17" s="55"/>
      <c r="I17" s="54"/>
      <c r="J17" s="54"/>
      <c r="K17" s="54"/>
      <c r="L17" s="54"/>
      <c r="M17" s="54"/>
      <c r="N17" s="54"/>
      <c r="O17" s="54"/>
      <c r="P17" s="54"/>
      <c r="Q17" s="54"/>
      <c r="R17" s="54"/>
      <c r="S17" s="54"/>
      <c r="T17" s="54"/>
      <c r="U17" s="54"/>
      <c r="V17" s="118"/>
      <c r="W17" s="1" t="str">
        <f>IF(C17="Occupancy",#REF!," ")</f>
        <v xml:space="preserve"> </v>
      </c>
    </row>
    <row r="18" spans="2:23" x14ac:dyDescent="0.35">
      <c r="B18" s="40"/>
      <c r="C18" s="3" cm="1">
        <f t="array" ref="C18">IFERROR(_xlfn.IFS('1. Data input'!D18=Lists!$C$3,Lists!$A$3,'1. Data input'!D18=Lists!$C$4,Lists!$A$3,'1. Data input'!D18=Lists!$C$5,Lists!$A$3,'1. Data input'!D18=Lists!$C$6,Lists!$A$3,'1. Data input'!D18=Lists!$C$7,Lists!$A$3,'1. Data input'!D18=Lists!$C$8,Lists!$A$3,'1. Data input'!D18=Lists!$C$9,Lists!$A$3,'1. Data input'!D18=Lists!$C$10,Lists!$A$4,'1. Data input'!D18=Lists!$C$11,Lists!$A$5,'1. Data input'!D18=Lists!$C$12,Lists!$A$5,'1. Data input'!D18=Lists!$C$13,Lists!$A$5,'1. Data input'!D18=Lists!$C$14,Lists!$A$6)," ")</f>
        <v>0</v>
      </c>
      <c r="D18" s="54"/>
      <c r="E18" s="54"/>
      <c r="F18" s="54"/>
      <c r="G18" s="56"/>
      <c r="H18" s="55"/>
      <c r="I18" s="54"/>
      <c r="J18" s="54"/>
      <c r="K18" s="54"/>
      <c r="L18" s="54"/>
      <c r="M18" s="54"/>
      <c r="N18" s="54"/>
      <c r="O18" s="54"/>
      <c r="P18" s="54"/>
      <c r="Q18" s="54"/>
      <c r="R18" s="54"/>
      <c r="S18" s="54"/>
      <c r="T18" s="54"/>
      <c r="U18" s="54"/>
      <c r="V18" s="118"/>
      <c r="W18" s="1" t="str">
        <f>IF(C18="Occupancy",#REF!," ")</f>
        <v xml:space="preserve"> </v>
      </c>
    </row>
    <row r="19" spans="2:23" x14ac:dyDescent="0.35">
      <c r="B19" s="40"/>
      <c r="C19" s="3" cm="1">
        <f t="array" ref="C19">IFERROR(_xlfn.IFS('1. Data input'!D19=Lists!$C$3,Lists!$A$3,'1. Data input'!D19=Lists!$C$4,Lists!$A$3,'1. Data input'!D19=Lists!$C$5,Lists!$A$3,'1. Data input'!D19=Lists!$C$6,Lists!$A$3,'1. Data input'!D19=Lists!$C$7,Lists!$A$3,'1. Data input'!D19=Lists!$C$8,Lists!$A$3,'1. Data input'!D19=Lists!$C$9,Lists!$A$3,'1. Data input'!D19=Lists!$C$10,Lists!$A$4,'1. Data input'!D19=Lists!$C$11,Lists!$A$5,'1. Data input'!D19=Lists!$C$12,Lists!$A$5,'1. Data input'!D19=Lists!$C$13,Lists!$A$5,'1. Data input'!D19=Lists!$C$14,Lists!$A$6)," ")</f>
        <v>0</v>
      </c>
      <c r="D19" s="54"/>
      <c r="E19" s="54"/>
      <c r="F19" s="54"/>
      <c r="G19" s="56"/>
      <c r="H19" s="55"/>
      <c r="I19" s="54"/>
      <c r="J19" s="54"/>
      <c r="K19" s="54"/>
      <c r="L19" s="54"/>
      <c r="M19" s="54"/>
      <c r="N19" s="54"/>
      <c r="O19" s="54"/>
      <c r="P19" s="54"/>
      <c r="Q19" s="54"/>
      <c r="R19" s="54"/>
      <c r="S19" s="54"/>
      <c r="T19" s="54"/>
      <c r="U19" s="54"/>
      <c r="V19" s="118"/>
      <c r="W19" s="1" t="str">
        <f>IF(C19="Occupancy",#REF!," ")</f>
        <v xml:space="preserve"> </v>
      </c>
    </row>
    <row r="20" spans="2:23" x14ac:dyDescent="0.35">
      <c r="B20" s="40"/>
      <c r="C20" s="3" cm="1">
        <f t="array" ref="C20">IFERROR(_xlfn.IFS('1. Data input'!D20=Lists!$C$3,Lists!$A$3,'1. Data input'!D20=Lists!$C$4,Lists!$A$3,'1. Data input'!D20=Lists!$C$5,Lists!$A$3,'1. Data input'!D20=Lists!$C$6,Lists!$A$3,'1. Data input'!D20=Lists!$C$7,Lists!$A$3,'1. Data input'!D20=Lists!$C$8,Lists!$A$3,'1. Data input'!D20=Lists!$C$9,Lists!$A$3,'1. Data input'!D20=Lists!$C$10,Lists!$A$4,'1. Data input'!D20=Lists!$C$11,Lists!$A$5,'1. Data input'!D20=Lists!$C$12,Lists!$A$5,'1. Data input'!D20=Lists!$C$13,Lists!$A$5,'1. Data input'!D20=Lists!$C$14,Lists!$A$6)," ")</f>
        <v>0</v>
      </c>
      <c r="D20" s="54"/>
      <c r="E20" s="54"/>
      <c r="F20" s="54"/>
      <c r="G20" s="56"/>
      <c r="H20" s="55"/>
      <c r="I20" s="54"/>
      <c r="J20" s="54"/>
      <c r="K20" s="54"/>
      <c r="L20" s="54"/>
      <c r="M20" s="54"/>
      <c r="N20" s="54"/>
      <c r="O20" s="54"/>
      <c r="P20" s="54"/>
      <c r="Q20" s="54"/>
      <c r="R20" s="54"/>
      <c r="S20" s="54"/>
      <c r="T20" s="54"/>
      <c r="U20" s="54"/>
      <c r="V20" s="118"/>
    </row>
    <row r="21" spans="2:23" x14ac:dyDescent="0.35">
      <c r="B21" s="40"/>
      <c r="C21" s="3" cm="1">
        <f t="array" ref="C21">IFERROR(_xlfn.IFS('1. Data input'!D21=Lists!$C$3,Lists!$A$3,'1. Data input'!D21=Lists!$C$4,Lists!$A$3,'1. Data input'!D21=Lists!$C$5,Lists!$A$3,'1. Data input'!D21=Lists!$C$6,Lists!$A$3,'1. Data input'!D21=Lists!$C$7,Lists!$A$3,'1. Data input'!D21=Lists!$C$8,Lists!$A$3,'1. Data input'!D21=Lists!$C$9,Lists!$A$3,'1. Data input'!D21=Lists!$C$10,Lists!$A$4,'1. Data input'!D21=Lists!$C$11,Lists!$A$5,'1. Data input'!D21=Lists!$C$12,Lists!$A$5,'1. Data input'!D21=Lists!$C$13,Lists!$A$5,'1. Data input'!D21=Lists!$C$14,Lists!$A$6)," ")</f>
        <v>0</v>
      </c>
      <c r="D21" s="54"/>
      <c r="E21" s="54"/>
      <c r="F21" s="54"/>
      <c r="G21" s="56"/>
      <c r="H21" s="55"/>
      <c r="I21" s="54"/>
      <c r="J21" s="54"/>
      <c r="K21" s="54"/>
      <c r="L21" s="54"/>
      <c r="M21" s="54"/>
      <c r="N21" s="54"/>
      <c r="O21" s="54"/>
      <c r="P21" s="54"/>
      <c r="Q21" s="54"/>
      <c r="R21" s="54"/>
      <c r="S21" s="54"/>
      <c r="T21" s="54"/>
      <c r="U21" s="54"/>
      <c r="V21" s="118"/>
    </row>
    <row r="22" spans="2:23" x14ac:dyDescent="0.35">
      <c r="B22" s="40"/>
      <c r="C22" s="3" cm="1">
        <f t="array" ref="C22">IFERROR(_xlfn.IFS('1. Data input'!D22=Lists!$C$3,Lists!$A$3,'1. Data input'!D22=Lists!$C$4,Lists!$A$3,'1. Data input'!D22=Lists!$C$5,Lists!$A$3,'1. Data input'!D22=Lists!$C$6,Lists!$A$3,'1. Data input'!D22=Lists!$C$7,Lists!$A$3,'1. Data input'!D22=Lists!$C$8,Lists!$A$3,'1. Data input'!D22=Lists!$C$9,Lists!$A$3,'1. Data input'!D22=Lists!$C$10,Lists!$A$4,'1. Data input'!D22=Lists!$C$11,Lists!$A$5,'1. Data input'!D22=Lists!$C$12,Lists!$A$5,'1. Data input'!D22=Lists!$C$13,Lists!$A$5,'1. Data input'!D22=Lists!$C$14,Lists!$A$6)," ")</f>
        <v>0</v>
      </c>
      <c r="D22" s="54"/>
      <c r="E22" s="54"/>
      <c r="F22" s="54"/>
      <c r="G22" s="56"/>
      <c r="H22" s="55"/>
      <c r="I22" s="54"/>
      <c r="J22" s="54"/>
      <c r="K22" s="54"/>
      <c r="L22" s="54"/>
      <c r="M22" s="54"/>
      <c r="N22" s="54"/>
      <c r="O22" s="54"/>
      <c r="P22" s="54"/>
      <c r="Q22" s="54"/>
      <c r="R22" s="54"/>
      <c r="S22" s="54"/>
      <c r="T22" s="54"/>
      <c r="U22" s="54"/>
      <c r="V22" s="118"/>
    </row>
    <row r="23" spans="2:23" x14ac:dyDescent="0.35">
      <c r="B23" s="40"/>
      <c r="C23" s="3" cm="1">
        <f t="array" ref="C23">IFERROR(_xlfn.IFS('1. Data input'!D23=Lists!$C$3,Lists!$A$3,'1. Data input'!D23=Lists!$C$4,Lists!$A$3,'1. Data input'!D23=Lists!$C$5,Lists!$A$3,'1. Data input'!D23=Lists!$C$6,Lists!$A$3,'1. Data input'!D23=Lists!$C$7,Lists!$A$3,'1. Data input'!D23=Lists!$C$8,Lists!$A$3,'1. Data input'!D23=Lists!$C$9,Lists!$A$3,'1. Data input'!D23=Lists!$C$10,Lists!$A$4,'1. Data input'!D23=Lists!$C$11,Lists!$A$5,'1. Data input'!D23=Lists!$C$12,Lists!$A$5,'1. Data input'!D23=Lists!$C$13,Lists!$A$5,'1. Data input'!D23=Lists!$C$14,Lists!$A$6)," ")</f>
        <v>0</v>
      </c>
      <c r="D23" s="54"/>
      <c r="E23" s="54"/>
      <c r="F23" s="54"/>
      <c r="G23" s="56"/>
      <c r="H23" s="55"/>
      <c r="I23" s="54"/>
      <c r="J23" s="54"/>
      <c r="K23" s="54"/>
      <c r="L23" s="54"/>
      <c r="M23" s="54"/>
      <c r="N23" s="54"/>
      <c r="O23" s="54"/>
      <c r="P23" s="54"/>
      <c r="Q23" s="54"/>
      <c r="R23" s="54"/>
      <c r="S23" s="54"/>
      <c r="T23" s="54"/>
      <c r="U23" s="54"/>
      <c r="V23" s="118"/>
    </row>
    <row r="24" spans="2:23" x14ac:dyDescent="0.35">
      <c r="B24" s="40"/>
      <c r="C24" s="3" cm="1">
        <f t="array" ref="C24">IFERROR(_xlfn.IFS('1. Data input'!D24=Lists!$C$3,Lists!$A$3,'1. Data input'!D24=Lists!$C$4,Lists!$A$3,'1. Data input'!D24=Lists!$C$5,Lists!$A$3,'1. Data input'!D24=Lists!$C$6,Lists!$A$3,'1. Data input'!D24=Lists!$C$7,Lists!$A$3,'1. Data input'!D24=Lists!$C$8,Lists!$A$3,'1. Data input'!D24=Lists!$C$9,Lists!$A$3,'1. Data input'!D24=Lists!$C$10,Lists!$A$4,'1. Data input'!D24=Lists!$C$11,Lists!$A$5,'1. Data input'!D24=Lists!$C$12,Lists!$A$5,'1. Data input'!D24=Lists!$C$13,Lists!$A$5,'1. Data input'!D24=Lists!$C$14,Lists!$A$6)," ")</f>
        <v>0</v>
      </c>
      <c r="D24" s="54"/>
      <c r="E24" s="54"/>
      <c r="F24" s="54"/>
      <c r="G24" s="56"/>
      <c r="H24" s="55"/>
      <c r="I24" s="54"/>
      <c r="J24" s="54"/>
      <c r="K24" s="54"/>
      <c r="L24" s="54"/>
      <c r="M24" s="54"/>
      <c r="N24" s="54"/>
      <c r="O24" s="54"/>
      <c r="P24" s="54"/>
      <c r="Q24" s="54"/>
      <c r="R24" s="54"/>
      <c r="S24" s="54"/>
      <c r="T24" s="54"/>
      <c r="U24" s="54"/>
      <c r="V24" s="118"/>
    </row>
    <row r="25" spans="2:23" x14ac:dyDescent="0.35">
      <c r="B25" s="40"/>
      <c r="C25" s="3" cm="1">
        <f t="array" ref="C25">IFERROR(_xlfn.IFS('1. Data input'!D25=Lists!$C$3,Lists!$A$3,'1. Data input'!D25=Lists!$C$4,Lists!$A$3,'1. Data input'!D25=Lists!$C$5,Lists!$A$3,'1. Data input'!D25=Lists!$C$6,Lists!$A$3,'1. Data input'!D25=Lists!$C$7,Lists!$A$3,'1. Data input'!D25=Lists!$C$8,Lists!$A$3,'1. Data input'!D25=Lists!$C$9,Lists!$A$3,'1. Data input'!D25=Lists!$C$10,Lists!$A$4,'1. Data input'!D25=Lists!$C$11,Lists!$A$5,'1. Data input'!D25=Lists!$C$12,Lists!$A$5,'1. Data input'!D25=Lists!$C$13,Lists!$A$5,'1. Data input'!D25=Lists!$C$14,Lists!$A$6)," ")</f>
        <v>0</v>
      </c>
      <c r="D25" s="54"/>
      <c r="E25" s="54"/>
      <c r="F25" s="54"/>
      <c r="G25" s="56"/>
      <c r="H25" s="55"/>
      <c r="I25" s="54"/>
      <c r="J25" s="54"/>
      <c r="K25" s="54"/>
      <c r="L25" s="54"/>
      <c r="M25" s="54"/>
      <c r="N25" s="54"/>
      <c r="O25" s="54"/>
      <c r="P25" s="54"/>
      <c r="Q25" s="54"/>
      <c r="R25" s="54"/>
      <c r="S25" s="54"/>
      <c r="T25" s="54"/>
      <c r="U25" s="54"/>
      <c r="V25" s="118"/>
    </row>
    <row r="26" spans="2:23" x14ac:dyDescent="0.35">
      <c r="B26" s="40"/>
      <c r="C26" s="3" cm="1">
        <f t="array" ref="C26">IFERROR(_xlfn.IFS('1. Data input'!D26=Lists!$C$3,Lists!$A$3,'1. Data input'!D26=Lists!$C$4,Lists!$A$3,'1. Data input'!D26=Lists!$C$5,Lists!$A$3,'1. Data input'!D26=Lists!$C$6,Lists!$A$3,'1. Data input'!D26=Lists!$C$7,Lists!$A$3,'1. Data input'!D26=Lists!$C$8,Lists!$A$3,'1. Data input'!D26=Lists!$C$9,Lists!$A$3,'1. Data input'!D26=Lists!$C$10,Lists!$A$4,'1. Data input'!D26=Lists!$C$11,Lists!$A$5,'1. Data input'!D26=Lists!$C$12,Lists!$A$5,'1. Data input'!D26=Lists!$C$13,Lists!$A$5,'1. Data input'!D26=Lists!$C$14,Lists!$A$6)," ")</f>
        <v>0</v>
      </c>
      <c r="D26" s="54"/>
      <c r="E26" s="54"/>
      <c r="F26" s="54"/>
      <c r="G26" s="56"/>
      <c r="H26" s="55"/>
      <c r="I26" s="54"/>
      <c r="J26" s="54"/>
      <c r="K26" s="54"/>
      <c r="L26" s="54"/>
      <c r="M26" s="54"/>
      <c r="N26" s="54"/>
      <c r="O26" s="54"/>
      <c r="P26" s="54"/>
      <c r="Q26" s="54"/>
      <c r="R26" s="54"/>
      <c r="S26" s="54"/>
      <c r="T26" s="54"/>
      <c r="U26" s="54"/>
      <c r="V26" s="118"/>
    </row>
    <row r="27" spans="2:23" x14ac:dyDescent="0.35">
      <c r="B27" s="40"/>
      <c r="C27" s="3" cm="1">
        <f t="array" ref="C27">IFERROR(_xlfn.IFS('1. Data input'!D27=Lists!$C$3,Lists!$A$3,'1. Data input'!D27=Lists!$C$4,Lists!$A$3,'1. Data input'!D27=Lists!$C$5,Lists!$A$3,'1. Data input'!D27=Lists!$C$6,Lists!$A$3,'1. Data input'!D27=Lists!$C$7,Lists!$A$3,'1. Data input'!D27=Lists!$C$8,Lists!$A$3,'1. Data input'!D27=Lists!$C$9,Lists!$A$3,'1. Data input'!D27=Lists!$C$10,Lists!$A$4,'1. Data input'!D27=Lists!$C$11,Lists!$A$5,'1. Data input'!D27=Lists!$C$12,Lists!$A$5,'1. Data input'!D27=Lists!$C$13,Lists!$A$5,'1. Data input'!D27=Lists!$C$14,Lists!$A$6)," ")</f>
        <v>0</v>
      </c>
      <c r="D27" s="54"/>
      <c r="E27" s="54"/>
      <c r="F27" s="54"/>
      <c r="G27" s="56"/>
      <c r="H27" s="55"/>
      <c r="I27" s="54"/>
      <c r="J27" s="54"/>
      <c r="K27" s="54"/>
      <c r="L27" s="54"/>
      <c r="M27" s="54"/>
      <c r="N27" s="54"/>
      <c r="O27" s="54"/>
      <c r="P27" s="54"/>
      <c r="Q27" s="54"/>
      <c r="R27" s="54"/>
      <c r="S27" s="54"/>
      <c r="T27" s="54"/>
      <c r="U27" s="54"/>
      <c r="V27" s="118"/>
    </row>
    <row r="28" spans="2:23" x14ac:dyDescent="0.35">
      <c r="B28" s="40"/>
      <c r="C28" s="3" cm="1">
        <f t="array" ref="C28">IFERROR(_xlfn.IFS('1. Data input'!D28=Lists!$C$3,Lists!$A$3,'1. Data input'!D28=Lists!$C$4,Lists!$A$3,'1. Data input'!D28=Lists!$C$5,Lists!$A$3,'1. Data input'!D28=Lists!$C$6,Lists!$A$3,'1. Data input'!D28=Lists!$C$7,Lists!$A$3,'1. Data input'!D28=Lists!$C$8,Lists!$A$3,'1. Data input'!D28=Lists!$C$9,Lists!$A$3,'1. Data input'!D28=Lists!$C$10,Lists!$A$4,'1. Data input'!D28=Lists!$C$11,Lists!$A$5,'1. Data input'!D28=Lists!$C$12,Lists!$A$5,'1. Data input'!D28=Lists!$C$13,Lists!$A$5,'1. Data input'!D28=Lists!$C$14,Lists!$A$6)," ")</f>
        <v>0</v>
      </c>
      <c r="D28" s="54"/>
      <c r="E28" s="54"/>
      <c r="F28" s="54"/>
      <c r="G28" s="56"/>
      <c r="H28" s="55"/>
      <c r="I28" s="54"/>
      <c r="J28" s="54"/>
      <c r="K28" s="54"/>
      <c r="L28" s="54"/>
      <c r="M28" s="54"/>
      <c r="N28" s="54"/>
      <c r="O28" s="54"/>
      <c r="P28" s="54"/>
      <c r="Q28" s="54"/>
      <c r="R28" s="54"/>
      <c r="S28" s="54"/>
      <c r="T28" s="54"/>
      <c r="U28" s="54"/>
      <c r="V28" s="118"/>
    </row>
    <row r="29" spans="2:23" x14ac:dyDescent="0.35">
      <c r="B29" s="40"/>
      <c r="C29" s="3" cm="1">
        <f t="array" ref="C29">IFERROR(_xlfn.IFS('1. Data input'!D29=Lists!$C$3,Lists!$A$3,'1. Data input'!D29=Lists!$C$4,Lists!$A$3,'1. Data input'!D29=Lists!$C$5,Lists!$A$3,'1. Data input'!D29=Lists!$C$6,Lists!$A$3,'1. Data input'!D29=Lists!$C$7,Lists!$A$3,'1. Data input'!D29=Lists!$C$8,Lists!$A$3,'1. Data input'!D29=Lists!$C$9,Lists!$A$3,'1. Data input'!D29=Lists!$C$10,Lists!$A$4,'1. Data input'!D29=Lists!$C$11,Lists!$A$5,'1. Data input'!D29=Lists!$C$12,Lists!$A$5,'1. Data input'!D29=Lists!$C$13,Lists!$A$5,'1. Data input'!D29=Lists!$C$14,Lists!$A$6)," ")</f>
        <v>0</v>
      </c>
      <c r="D29" s="54"/>
      <c r="E29" s="54"/>
      <c r="F29" s="54"/>
      <c r="G29" s="56"/>
      <c r="H29" s="55"/>
      <c r="I29" s="54"/>
      <c r="J29" s="54"/>
      <c r="K29" s="54"/>
      <c r="L29" s="54"/>
      <c r="M29" s="54"/>
      <c r="N29" s="54"/>
      <c r="O29" s="54"/>
      <c r="P29" s="54"/>
      <c r="Q29" s="54"/>
      <c r="R29" s="54"/>
      <c r="S29" s="54"/>
      <c r="T29" s="54"/>
      <c r="U29" s="54"/>
      <c r="V29" s="118"/>
    </row>
    <row r="30" spans="2:23" x14ac:dyDescent="0.35">
      <c r="B30" s="40"/>
      <c r="C30" s="3" cm="1">
        <f t="array" ref="C30">IFERROR(_xlfn.IFS('1. Data input'!D30=Lists!$C$3,Lists!$A$3,'1. Data input'!D30=Lists!$C$4,Lists!$A$3,'1. Data input'!D30=Lists!$C$5,Lists!$A$3,'1. Data input'!D30=Lists!$C$6,Lists!$A$3,'1. Data input'!D30=Lists!$C$7,Lists!$A$3,'1. Data input'!D30=Lists!$C$8,Lists!$A$3,'1. Data input'!D30=Lists!$C$9,Lists!$A$3,'1. Data input'!D30=Lists!$C$10,Lists!$A$4,'1. Data input'!D30=Lists!$C$11,Lists!$A$5,'1. Data input'!D30=Lists!$C$12,Lists!$A$5,'1. Data input'!D30=Lists!$C$13,Lists!$A$5,'1. Data input'!D30=Lists!$C$14,Lists!$A$6)," ")</f>
        <v>0</v>
      </c>
      <c r="D30" s="54"/>
      <c r="E30" s="54"/>
      <c r="F30" s="54"/>
      <c r="G30" s="56"/>
      <c r="H30" s="55"/>
      <c r="I30" s="54"/>
      <c r="J30" s="54"/>
      <c r="K30" s="54"/>
      <c r="L30" s="54"/>
      <c r="M30" s="54"/>
      <c r="N30" s="54"/>
      <c r="O30" s="54"/>
      <c r="P30" s="54"/>
      <c r="Q30" s="54"/>
      <c r="R30" s="54"/>
      <c r="S30" s="54"/>
      <c r="T30" s="54"/>
      <c r="U30" s="54"/>
      <c r="V30" s="118"/>
      <c r="W30" s="1" t="str">
        <f>IF(C30="Occupancy",#REF!," ")</f>
        <v xml:space="preserve"> </v>
      </c>
    </row>
    <row r="31" spans="2:23" x14ac:dyDescent="0.35">
      <c r="B31" s="40"/>
      <c r="C31" s="3" cm="1">
        <f t="array" ref="C31">IFERROR(_xlfn.IFS('1. Data input'!D31=Lists!$C$3,Lists!$A$3,'1. Data input'!D31=Lists!$C$4,Lists!$A$3,'1. Data input'!D31=Lists!$C$5,Lists!$A$3,'1. Data input'!D31=Lists!$C$6,Lists!$A$3,'1. Data input'!D31=Lists!$C$7,Lists!$A$3,'1. Data input'!D31=Lists!$C$8,Lists!$A$3,'1. Data input'!D31=Lists!$C$9,Lists!$A$3,'1. Data input'!D31=Lists!$C$10,Lists!$A$4,'1. Data input'!D31=Lists!$C$11,Lists!$A$5,'1. Data input'!D31=Lists!$C$12,Lists!$A$5,'1. Data input'!D31=Lists!$C$13,Lists!$A$5,'1. Data input'!D31=Lists!$C$14,Lists!$A$6)," ")</f>
        <v>0</v>
      </c>
      <c r="D31" s="54"/>
      <c r="E31" s="54"/>
      <c r="F31" s="54"/>
      <c r="G31" s="56"/>
      <c r="H31" s="55"/>
      <c r="I31" s="54"/>
      <c r="J31" s="54"/>
      <c r="K31" s="54"/>
      <c r="L31" s="54"/>
      <c r="M31" s="54"/>
      <c r="N31" s="54"/>
      <c r="O31" s="54"/>
      <c r="P31" s="54"/>
      <c r="Q31" s="54"/>
      <c r="R31" s="54"/>
      <c r="S31" s="54"/>
      <c r="T31" s="54"/>
      <c r="U31" s="54"/>
      <c r="V31" s="118"/>
      <c r="W31" s="1" t="str">
        <f>IF(C31="Occupancy",#REF!," ")</f>
        <v xml:space="preserve"> </v>
      </c>
    </row>
    <row r="32" spans="2:23" x14ac:dyDescent="0.35">
      <c r="B32" s="40"/>
      <c r="C32" s="3" cm="1">
        <f t="array" ref="C32">IFERROR(_xlfn.IFS('1. Data input'!D32=Lists!$C$3,Lists!$A$3,'1. Data input'!D32=Lists!$C$4,Lists!$A$3,'1. Data input'!D32=Lists!$C$5,Lists!$A$3,'1. Data input'!D32=Lists!$C$6,Lists!$A$3,'1. Data input'!D32=Lists!$C$7,Lists!$A$3,'1. Data input'!D32=Lists!$C$8,Lists!$A$3,'1. Data input'!D32=Lists!$C$9,Lists!$A$3,'1. Data input'!D32=Lists!$C$10,Lists!$A$4,'1. Data input'!D32=Lists!$C$11,Lists!$A$5,'1. Data input'!D32=Lists!$C$12,Lists!$A$5,'1. Data input'!D32=Lists!$C$13,Lists!$A$5,'1. Data input'!D32=Lists!$C$14,Lists!$A$6)," ")</f>
        <v>0</v>
      </c>
      <c r="D32" s="54"/>
      <c r="E32" s="54"/>
      <c r="F32" s="54"/>
      <c r="G32" s="56"/>
      <c r="H32" s="55"/>
      <c r="I32" s="54"/>
      <c r="J32" s="54"/>
      <c r="K32" s="54"/>
      <c r="L32" s="54"/>
      <c r="M32" s="54"/>
      <c r="N32" s="54"/>
      <c r="O32" s="54"/>
      <c r="P32" s="54"/>
      <c r="Q32" s="54"/>
      <c r="R32" s="54"/>
      <c r="S32" s="54"/>
      <c r="T32" s="54"/>
      <c r="U32" s="54"/>
      <c r="V32" s="118"/>
      <c r="W32" s="1" t="str">
        <f>IF(C32="Occupancy",#REF!," ")</f>
        <v xml:space="preserve"> </v>
      </c>
    </row>
    <row r="33" spans="2:23" x14ac:dyDescent="0.35">
      <c r="B33" s="40"/>
      <c r="C33" s="3" cm="1">
        <f t="array" ref="C33">IFERROR(_xlfn.IFS('1. Data input'!D33=Lists!$C$3,Lists!$A$3,'1. Data input'!D33=Lists!$C$4,Lists!$A$3,'1. Data input'!D33=Lists!$C$5,Lists!$A$3,'1. Data input'!D33=Lists!$C$6,Lists!$A$3,'1. Data input'!D33=Lists!$C$7,Lists!$A$3,'1. Data input'!D33=Lists!$C$8,Lists!$A$3,'1. Data input'!D33=Lists!$C$9,Lists!$A$3,'1. Data input'!D33=Lists!$C$10,Lists!$A$4,'1. Data input'!D33=Lists!$C$11,Lists!$A$5,'1. Data input'!D33=Lists!$C$12,Lists!$A$5,'1. Data input'!D33=Lists!$C$13,Lists!$A$5,'1. Data input'!D33=Lists!$C$14,Lists!$A$6)," ")</f>
        <v>0</v>
      </c>
      <c r="D33" s="54"/>
      <c r="E33" s="54"/>
      <c r="F33" s="54"/>
      <c r="G33" s="56"/>
      <c r="H33" s="55"/>
      <c r="I33" s="54"/>
      <c r="J33" s="54"/>
      <c r="K33" s="54"/>
      <c r="L33" s="54"/>
      <c r="M33" s="54"/>
      <c r="N33" s="54"/>
      <c r="O33" s="54"/>
      <c r="P33" s="54"/>
      <c r="Q33" s="54"/>
      <c r="R33" s="54"/>
      <c r="S33" s="54"/>
      <c r="T33" s="54"/>
      <c r="U33" s="54"/>
      <c r="V33" s="118"/>
      <c r="W33" s="1" t="str">
        <f>IF(C33="Occupancy",#REF!," ")</f>
        <v xml:space="preserve"> </v>
      </c>
    </row>
    <row r="34" spans="2:23" x14ac:dyDescent="0.35">
      <c r="B34" s="40"/>
      <c r="C34" s="3" cm="1">
        <f t="array" ref="C34">IFERROR(_xlfn.IFS('1. Data input'!D34=Lists!$C$3,Lists!$A$3,'1. Data input'!D34=Lists!$C$4,Lists!$A$3,'1. Data input'!D34=Lists!$C$5,Lists!$A$3,'1. Data input'!D34=Lists!$C$6,Lists!$A$3,'1. Data input'!D34=Lists!$C$7,Lists!$A$3,'1. Data input'!D34=Lists!$C$8,Lists!$A$3,'1. Data input'!D34=Lists!$C$9,Lists!$A$3,'1. Data input'!D34=Lists!$C$10,Lists!$A$4,'1. Data input'!D34=Lists!$C$11,Lists!$A$5,'1. Data input'!D34=Lists!$C$12,Lists!$A$5,'1. Data input'!D34=Lists!$C$13,Lists!$A$5,'1. Data input'!D34=Lists!$C$14,Lists!$A$6)," ")</f>
        <v>0</v>
      </c>
      <c r="D34" s="54"/>
      <c r="E34" s="54"/>
      <c r="F34" s="54"/>
      <c r="G34" s="56"/>
      <c r="H34" s="55"/>
      <c r="I34" s="54"/>
      <c r="J34" s="54"/>
      <c r="K34" s="54"/>
      <c r="L34" s="54"/>
      <c r="M34" s="54"/>
      <c r="N34" s="54"/>
      <c r="O34" s="54"/>
      <c r="P34" s="54"/>
      <c r="Q34" s="54"/>
      <c r="R34" s="54"/>
      <c r="S34" s="54"/>
      <c r="T34" s="54"/>
      <c r="U34" s="54"/>
      <c r="V34" s="118"/>
      <c r="W34" s="1" t="str">
        <f>IF(C34="Occupancy",#REF!," ")</f>
        <v xml:space="preserve"> </v>
      </c>
    </row>
    <row r="35" spans="2:23" x14ac:dyDescent="0.35">
      <c r="B35" s="40"/>
      <c r="C35" s="3" cm="1">
        <f t="array" ref="C35">IFERROR(_xlfn.IFS('1. Data input'!D35=Lists!$C$3,Lists!$A$3,'1. Data input'!D35=Lists!$C$4,Lists!$A$3,'1. Data input'!D35=Lists!$C$5,Lists!$A$3,'1. Data input'!D35=Lists!$C$6,Lists!$A$3,'1. Data input'!D35=Lists!$C$7,Lists!$A$3,'1. Data input'!D35=Lists!$C$8,Lists!$A$3,'1. Data input'!D35=Lists!$C$9,Lists!$A$3,'1. Data input'!D35=Lists!$C$10,Lists!$A$4,'1. Data input'!D35=Lists!$C$11,Lists!$A$5,'1. Data input'!D35=Lists!$C$12,Lists!$A$5,'1. Data input'!D35=Lists!$C$13,Lists!$A$5,'1. Data input'!D35=Lists!$C$14,Lists!$A$6)," ")</f>
        <v>0</v>
      </c>
      <c r="D35" s="54"/>
      <c r="E35" s="54"/>
      <c r="F35" s="54"/>
      <c r="G35" s="56"/>
      <c r="H35" s="55"/>
      <c r="I35" s="54"/>
      <c r="J35" s="54"/>
      <c r="K35" s="54"/>
      <c r="L35" s="54"/>
      <c r="M35" s="54"/>
      <c r="N35" s="54"/>
      <c r="O35" s="54"/>
      <c r="P35" s="54"/>
      <c r="Q35" s="54"/>
      <c r="R35" s="54"/>
      <c r="S35" s="54"/>
      <c r="T35" s="54"/>
      <c r="U35" s="54"/>
      <c r="V35" s="118"/>
      <c r="W35" s="1" t="str">
        <f>IF(C35="Occupancy",#REF!," ")</f>
        <v xml:space="preserve"> </v>
      </c>
    </row>
    <row r="36" spans="2:23" x14ac:dyDescent="0.35">
      <c r="B36" s="40"/>
      <c r="C36" s="3" cm="1">
        <f t="array" ref="C36">IFERROR(_xlfn.IFS('1. Data input'!D36=Lists!$C$3,Lists!$A$3,'1. Data input'!D36=Lists!$C$4,Lists!$A$3,'1. Data input'!D36=Lists!$C$5,Lists!$A$3,'1. Data input'!D36=Lists!$C$6,Lists!$A$3,'1. Data input'!D36=Lists!$C$7,Lists!$A$3,'1. Data input'!D36=Lists!$C$8,Lists!$A$3,'1. Data input'!D36=Lists!$C$9,Lists!$A$3,'1. Data input'!D36=Lists!$C$10,Lists!$A$4,'1. Data input'!D36=Lists!$C$11,Lists!$A$5,'1. Data input'!D36=Lists!$C$12,Lists!$A$5,'1. Data input'!D36=Lists!$C$13,Lists!$A$5,'1. Data input'!D36=Lists!$C$14,Lists!$A$6)," ")</f>
        <v>0</v>
      </c>
      <c r="D36" s="54"/>
      <c r="E36" s="54"/>
      <c r="F36" s="54"/>
      <c r="G36" s="56"/>
      <c r="H36" s="55"/>
      <c r="I36" s="54"/>
      <c r="J36" s="54"/>
      <c r="K36" s="54"/>
      <c r="L36" s="54"/>
      <c r="M36" s="54"/>
      <c r="N36" s="54"/>
      <c r="O36" s="54"/>
      <c r="P36" s="54"/>
      <c r="Q36" s="54"/>
      <c r="R36" s="54"/>
      <c r="S36" s="54"/>
      <c r="T36" s="54"/>
      <c r="U36" s="54"/>
      <c r="V36" s="118"/>
      <c r="W36" s="1" t="str">
        <f>IF(C36="Occupancy",#REF!," ")</f>
        <v xml:space="preserve"> </v>
      </c>
    </row>
    <row r="37" spans="2:23" x14ac:dyDescent="0.35">
      <c r="B37" s="40"/>
      <c r="C37" s="3" cm="1">
        <f t="array" ref="C37">IFERROR(_xlfn.IFS('1. Data input'!D37=Lists!$C$3,Lists!$A$3,'1. Data input'!D37=Lists!$C$4,Lists!$A$3,'1. Data input'!D37=Lists!$C$5,Lists!$A$3,'1. Data input'!D37=Lists!$C$6,Lists!$A$3,'1. Data input'!D37=Lists!$C$7,Lists!$A$3,'1. Data input'!D37=Lists!$C$8,Lists!$A$3,'1. Data input'!D37=Lists!$C$9,Lists!$A$3,'1. Data input'!D37=Lists!$C$10,Lists!$A$4,'1. Data input'!D37=Lists!$C$11,Lists!$A$5,'1. Data input'!D37=Lists!$C$12,Lists!$A$5,'1. Data input'!D37=Lists!$C$13,Lists!$A$5,'1. Data input'!D37=Lists!$C$14,Lists!$A$6)," ")</f>
        <v>0</v>
      </c>
      <c r="D37" s="54"/>
      <c r="E37" s="54"/>
      <c r="F37" s="54"/>
      <c r="G37" s="56"/>
      <c r="H37" s="55"/>
      <c r="I37" s="54"/>
      <c r="J37" s="54"/>
      <c r="K37" s="54"/>
      <c r="L37" s="54"/>
      <c r="M37" s="54"/>
      <c r="N37" s="54"/>
      <c r="O37" s="54"/>
      <c r="P37" s="54"/>
      <c r="Q37" s="54"/>
      <c r="R37" s="54"/>
      <c r="S37" s="54"/>
      <c r="T37" s="54"/>
      <c r="U37" s="54"/>
      <c r="V37" s="118"/>
      <c r="W37" s="1" t="str">
        <f>IF(C37="Occupancy",#REF!," ")</f>
        <v xml:space="preserve"> </v>
      </c>
    </row>
    <row r="38" spans="2:23" x14ac:dyDescent="0.35">
      <c r="B38" s="40"/>
      <c r="C38" s="3" cm="1">
        <f t="array" ref="C38">IFERROR(_xlfn.IFS('1. Data input'!D38=Lists!$C$3,Lists!$A$3,'1. Data input'!D38=Lists!$C$4,Lists!$A$3,'1. Data input'!D38=Lists!$C$5,Lists!$A$3,'1. Data input'!D38=Lists!$C$6,Lists!$A$3,'1. Data input'!D38=Lists!$C$7,Lists!$A$3,'1. Data input'!D38=Lists!$C$8,Lists!$A$3,'1. Data input'!D38=Lists!$C$9,Lists!$A$3,'1. Data input'!D38=Lists!$C$10,Lists!$A$4,'1. Data input'!D38=Lists!$C$11,Lists!$A$5,'1. Data input'!D38=Lists!$C$12,Lists!$A$5,'1. Data input'!D38=Lists!$C$13,Lists!$A$5,'1. Data input'!D38=Lists!$C$14,Lists!$A$6)," ")</f>
        <v>0</v>
      </c>
      <c r="D38" s="54"/>
      <c r="E38" s="54"/>
      <c r="F38" s="54"/>
      <c r="G38" s="56"/>
      <c r="H38" s="55"/>
      <c r="I38" s="54"/>
      <c r="J38" s="54"/>
      <c r="K38" s="54"/>
      <c r="L38" s="54"/>
      <c r="M38" s="54"/>
      <c r="N38" s="54"/>
      <c r="O38" s="54"/>
      <c r="P38" s="54"/>
      <c r="Q38" s="54"/>
      <c r="R38" s="54"/>
      <c r="S38" s="54"/>
      <c r="T38" s="54"/>
      <c r="U38" s="54"/>
      <c r="V38" s="118"/>
      <c r="W38" s="1" t="str">
        <f>IF(C38="Occupancy",#REF!," ")</f>
        <v xml:space="preserve"> </v>
      </c>
    </row>
    <row r="39" spans="2:23" x14ac:dyDescent="0.35">
      <c r="B39" s="40"/>
      <c r="C39" s="3" cm="1">
        <f t="array" ref="C39">IFERROR(_xlfn.IFS('1. Data input'!D39=Lists!$C$3,Lists!$A$3,'1. Data input'!D39=Lists!$C$4,Lists!$A$3,'1. Data input'!D39=Lists!$C$5,Lists!$A$3,'1. Data input'!D39=Lists!$C$6,Lists!$A$3,'1. Data input'!D39=Lists!$C$7,Lists!$A$3,'1. Data input'!D39=Lists!$C$8,Lists!$A$3,'1. Data input'!D39=Lists!$C$9,Lists!$A$3,'1. Data input'!D39=Lists!$C$10,Lists!$A$4,'1. Data input'!D39=Lists!$C$11,Lists!$A$5,'1. Data input'!D39=Lists!$C$12,Lists!$A$5,'1. Data input'!D39=Lists!$C$13,Lists!$A$5,'1. Data input'!D39=Lists!$C$14,Lists!$A$6)," ")</f>
        <v>0</v>
      </c>
      <c r="D39" s="54"/>
      <c r="E39" s="54"/>
      <c r="F39" s="54"/>
      <c r="G39" s="56"/>
      <c r="H39" s="55"/>
      <c r="I39" s="54"/>
      <c r="J39" s="54"/>
      <c r="K39" s="54"/>
      <c r="L39" s="54"/>
      <c r="M39" s="54"/>
      <c r="N39" s="54"/>
      <c r="O39" s="54"/>
      <c r="P39" s="54"/>
      <c r="Q39" s="54"/>
      <c r="R39" s="54"/>
      <c r="S39" s="54"/>
      <c r="T39" s="54"/>
      <c r="U39" s="54"/>
      <c r="V39" s="118"/>
      <c r="W39" s="1" t="str">
        <f>IF(C39="Occupancy",#REF!," ")</f>
        <v xml:space="preserve"> </v>
      </c>
    </row>
    <row r="40" spans="2:23" x14ac:dyDescent="0.35">
      <c r="B40" s="40"/>
      <c r="C40" s="3" cm="1">
        <f t="array" ref="C40">IFERROR(_xlfn.IFS('1. Data input'!D40=Lists!$C$3,Lists!$A$3,'1. Data input'!D40=Lists!$C$4,Lists!$A$3,'1. Data input'!D40=Lists!$C$5,Lists!$A$3,'1. Data input'!D40=Lists!$C$6,Lists!$A$3,'1. Data input'!D40=Lists!$C$7,Lists!$A$3,'1. Data input'!D40=Lists!$C$8,Lists!$A$3,'1. Data input'!D40=Lists!$C$9,Lists!$A$3,'1. Data input'!D40=Lists!$C$10,Lists!$A$4,'1. Data input'!D40=Lists!$C$11,Lists!$A$5,'1. Data input'!D40=Lists!$C$12,Lists!$A$5,'1. Data input'!D40=Lists!$C$13,Lists!$A$5,'1. Data input'!D40=Lists!$C$14,Lists!$A$6)," ")</f>
        <v>0</v>
      </c>
      <c r="D40" s="54"/>
      <c r="E40" s="54"/>
      <c r="F40" s="54"/>
      <c r="G40" s="56"/>
      <c r="H40" s="55"/>
      <c r="I40" s="54"/>
      <c r="J40" s="54"/>
      <c r="K40" s="54"/>
      <c r="L40" s="54"/>
      <c r="M40" s="54"/>
      <c r="N40" s="54"/>
      <c r="O40" s="54"/>
      <c r="P40" s="54"/>
      <c r="Q40" s="54"/>
      <c r="R40" s="54"/>
      <c r="S40" s="54"/>
      <c r="T40" s="54"/>
      <c r="U40" s="54"/>
      <c r="V40" s="118"/>
      <c r="W40" s="1" t="str">
        <f>IF(C40="Occupancy",#REF!," ")</f>
        <v xml:space="preserve"> </v>
      </c>
    </row>
    <row r="41" spans="2:23" x14ac:dyDescent="0.35">
      <c r="B41" s="40"/>
      <c r="C41" s="3" cm="1">
        <f t="array" ref="C41">IFERROR(_xlfn.IFS('1. Data input'!D41=Lists!$C$3,Lists!$A$3,'1. Data input'!D41=Lists!$C$4,Lists!$A$3,'1. Data input'!D41=Lists!$C$5,Lists!$A$3,'1. Data input'!D41=Lists!$C$6,Lists!$A$3,'1. Data input'!D41=Lists!$C$7,Lists!$A$3,'1. Data input'!D41=Lists!$C$8,Lists!$A$3,'1. Data input'!D41=Lists!$C$9,Lists!$A$3,'1. Data input'!D41=Lists!$C$10,Lists!$A$4,'1. Data input'!D41=Lists!$C$11,Lists!$A$5,'1. Data input'!D41=Lists!$C$12,Lists!$A$5,'1. Data input'!D41=Lists!$C$13,Lists!$A$5,'1. Data input'!D41=Lists!$C$14,Lists!$A$6)," ")</f>
        <v>0</v>
      </c>
      <c r="D41" s="54"/>
      <c r="E41" s="54"/>
      <c r="F41" s="54"/>
      <c r="G41" s="56"/>
      <c r="H41" s="55"/>
      <c r="I41" s="54"/>
      <c r="J41" s="54"/>
      <c r="K41" s="54"/>
      <c r="L41" s="54"/>
      <c r="M41" s="54"/>
      <c r="N41" s="54"/>
      <c r="O41" s="54"/>
      <c r="P41" s="54"/>
      <c r="Q41" s="54"/>
      <c r="R41" s="54"/>
      <c r="S41" s="54"/>
      <c r="T41" s="54"/>
      <c r="U41" s="54"/>
      <c r="V41" s="118"/>
      <c r="W41" s="1" t="str">
        <f>IF(C41="Occupancy",#REF!," ")</f>
        <v xml:space="preserve"> </v>
      </c>
    </row>
    <row r="42" spans="2:23" x14ac:dyDescent="0.35">
      <c r="B42" s="40"/>
      <c r="C42" s="3" cm="1">
        <f t="array" ref="C42">IFERROR(_xlfn.IFS('1. Data input'!D42=Lists!$C$3,Lists!$A$3,'1. Data input'!D42=Lists!$C$4,Lists!$A$3,'1. Data input'!D42=Lists!$C$5,Lists!$A$3,'1. Data input'!D42=Lists!$C$6,Lists!$A$3,'1. Data input'!D42=Lists!$C$7,Lists!$A$3,'1. Data input'!D42=Lists!$C$8,Lists!$A$3,'1. Data input'!D42=Lists!$C$9,Lists!$A$3,'1. Data input'!D42=Lists!$C$10,Lists!$A$4,'1. Data input'!D42=Lists!$C$11,Lists!$A$5,'1. Data input'!D42=Lists!$C$12,Lists!$A$5,'1. Data input'!D42=Lists!$C$13,Lists!$A$5,'1. Data input'!D42=Lists!$C$14,Lists!$A$6)," ")</f>
        <v>0</v>
      </c>
      <c r="D42" s="54"/>
      <c r="E42" s="54"/>
      <c r="F42" s="54"/>
      <c r="G42" s="56"/>
      <c r="H42" s="55"/>
      <c r="I42" s="54"/>
      <c r="J42" s="54"/>
      <c r="K42" s="54"/>
      <c r="L42" s="54"/>
      <c r="M42" s="54"/>
      <c r="N42" s="54"/>
      <c r="O42" s="54"/>
      <c r="P42" s="54"/>
      <c r="Q42" s="54"/>
      <c r="R42" s="54"/>
      <c r="S42" s="54"/>
      <c r="T42" s="54"/>
      <c r="U42" s="54"/>
      <c r="V42" s="118"/>
      <c r="W42" s="1" t="str">
        <f>IF(C42="Occupancy",#REF!," ")</f>
        <v xml:space="preserve"> </v>
      </c>
    </row>
    <row r="43" spans="2:23" ht="15" thickBot="1" x14ac:dyDescent="0.4">
      <c r="B43" s="50"/>
      <c r="C43" s="51"/>
      <c r="D43" s="51"/>
      <c r="E43" s="51"/>
      <c r="F43" s="51"/>
      <c r="G43" s="51"/>
      <c r="H43" s="51"/>
      <c r="I43" s="51"/>
      <c r="J43" s="51"/>
      <c r="K43" s="51"/>
      <c r="L43" s="51"/>
      <c r="M43" s="51"/>
      <c r="N43" s="51"/>
      <c r="O43" s="51"/>
      <c r="P43" s="51"/>
      <c r="Q43" s="51"/>
      <c r="R43" s="51"/>
      <c r="S43" s="51"/>
      <c r="T43" s="51"/>
      <c r="U43" s="51"/>
      <c r="V43" s="52"/>
    </row>
    <row r="44" spans="2:23" x14ac:dyDescent="0.35">
      <c r="C44" s="1"/>
      <c r="D44" s="1"/>
      <c r="E44" s="1"/>
      <c r="F44" s="1"/>
      <c r="G44" s="1"/>
      <c r="H44" s="1"/>
      <c r="I44" s="1"/>
      <c r="J44" s="1"/>
      <c r="K44" s="1"/>
      <c r="L44" s="1"/>
      <c r="M44" s="1"/>
      <c r="N44" s="1"/>
      <c r="O44" s="1"/>
      <c r="P44" s="1"/>
      <c r="Q44" s="1"/>
      <c r="R44" s="1"/>
      <c r="S44" s="1"/>
      <c r="T44" s="1"/>
      <c r="U44" s="1"/>
    </row>
    <row r="45" spans="2:23" ht="14.5" hidden="1" customHeight="1" x14ac:dyDescent="0.35">
      <c r="C45" s="1"/>
      <c r="D45" s="1"/>
      <c r="E45" s="1"/>
      <c r="F45" s="1"/>
      <c r="G45" s="1"/>
      <c r="H45" s="1"/>
      <c r="I45" s="1"/>
      <c r="J45" s="1"/>
      <c r="K45" s="1"/>
      <c r="L45" s="1"/>
      <c r="M45" s="1"/>
      <c r="N45" s="1"/>
      <c r="O45" s="1"/>
      <c r="P45" s="1"/>
      <c r="Q45" s="1"/>
      <c r="R45" s="1"/>
      <c r="S45" s="1"/>
      <c r="T45" s="1"/>
      <c r="U45" s="1"/>
    </row>
    <row r="46" spans="2:23" hidden="1" x14ac:dyDescent="0.35">
      <c r="C46" s="1"/>
      <c r="D46" s="1"/>
      <c r="E46" s="1"/>
      <c r="F46" s="1"/>
      <c r="G46" s="1"/>
      <c r="H46" s="1"/>
      <c r="I46" s="1"/>
      <c r="J46" s="1"/>
      <c r="K46" s="1"/>
      <c r="L46" s="1"/>
      <c r="M46" s="1"/>
      <c r="N46" s="1"/>
      <c r="O46" s="1"/>
      <c r="P46" s="1"/>
      <c r="Q46" s="1"/>
      <c r="R46" s="1"/>
      <c r="S46" s="1"/>
      <c r="T46" s="1"/>
      <c r="U46" s="1"/>
      <c r="V46" s="74"/>
      <c r="W46" s="74"/>
    </row>
    <row r="47" spans="2:23" hidden="1" x14ac:dyDescent="0.35">
      <c r="C47" s="1"/>
      <c r="D47" s="1"/>
      <c r="E47" s="1"/>
      <c r="F47" s="1"/>
      <c r="G47" s="1"/>
      <c r="H47" s="1"/>
      <c r="I47" s="1"/>
      <c r="J47" s="1"/>
      <c r="K47" s="1"/>
      <c r="L47" s="1"/>
      <c r="M47" s="1"/>
      <c r="N47" s="1"/>
      <c r="O47" s="1"/>
      <c r="P47" s="1"/>
      <c r="Q47" s="1"/>
      <c r="R47" s="1"/>
      <c r="S47" s="1"/>
      <c r="T47" s="1"/>
      <c r="U47" s="1"/>
    </row>
  </sheetData>
  <sheetProtection algorithmName="SHA-512" hashValue="t7+Aphon5T2eegmJKVAkLAH3loCUTuGi0fMXKdFg1LvJEvyfDqOZlJCpPfg4Ja5C62eCxX5ly9YifAzy3M8ReQ==" saltValue="oOROAVfl9DQ0LWDenrZFpw==" spinCount="100000" sheet="1" autoFilter="0"/>
  <mergeCells count="26">
    <mergeCell ref="E2:G2"/>
    <mergeCell ref="V11:V12"/>
    <mergeCell ref="S11:S12"/>
    <mergeCell ref="T11:T12"/>
    <mergeCell ref="U11:U12"/>
    <mergeCell ref="M11:M12"/>
    <mergeCell ref="N11:N12"/>
    <mergeCell ref="O11:O12"/>
    <mergeCell ref="P11:P12"/>
    <mergeCell ref="Q11:Q12"/>
    <mergeCell ref="R11:R12"/>
    <mergeCell ref="F10:G10"/>
    <mergeCell ref="W11:W12"/>
    <mergeCell ref="D6:G6"/>
    <mergeCell ref="D7:G7"/>
    <mergeCell ref="F4:G4"/>
    <mergeCell ref="I10:U10"/>
    <mergeCell ref="I11:I12"/>
    <mergeCell ref="J11:J12"/>
    <mergeCell ref="K11:K12"/>
    <mergeCell ref="L11:L12"/>
    <mergeCell ref="C11:C12"/>
    <mergeCell ref="D11:D12"/>
    <mergeCell ref="E11:E12"/>
    <mergeCell ref="F11:F12"/>
    <mergeCell ref="G11:G12"/>
  </mergeCells>
  <phoneticPr fontId="1" type="noConversion"/>
  <conditionalFormatting sqref="I13:I42">
    <cfRule type="expression" dxfId="2" priority="2">
      <formula>G13 ="Consumption"</formula>
    </cfRule>
  </conditionalFormatting>
  <conditionalFormatting sqref="J13:U42">
    <cfRule type="expression" dxfId="1" priority="1">
      <formula>AND($G13="Meter reading",J13&lt;I13)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67B338C-D1D5-4406-937C-91B4816374B6}">
          <x14:formula1>
            <xm:f>Lists!$K$2:$K$12</xm:f>
          </x14:formula1>
          <xm:sqref>F13:F45</xm:sqref>
        </x14:dataValidation>
        <x14:dataValidation type="list" allowBlank="1" showInputMessage="1" showErrorMessage="1" xr:uid="{EEBBFF8E-B213-43CB-86A2-639125EC87BA}">
          <x14:formula1>
            <xm:f>Lists!$Q$2:$Q$4</xm:f>
          </x14:formula1>
          <xm:sqref>G13:H45</xm:sqref>
        </x14:dataValidation>
        <x14:dataValidation type="list" allowBlank="1" showInputMessage="1" showErrorMessage="1" xr:uid="{DA037E8B-1776-4470-8619-9B7F6BC0C939}">
          <x14:formula1>
            <xm:f>Lists!$C$2:$C$13</xm:f>
          </x14:formula1>
          <xm:sqref>D13:D45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9639-C668-4EF0-AF3B-C655ACD71AB7}">
  <sheetPr>
    <tabColor rgb="FFFFFF00"/>
  </sheetPr>
  <dimension ref="A1:Q17"/>
  <sheetViews>
    <sheetView workbookViewId="0">
      <selection activeCell="Q5" sqref="Q5"/>
    </sheetView>
  </sheetViews>
  <sheetFormatPr defaultRowHeight="14.5" x14ac:dyDescent="0.35"/>
  <cols>
    <col min="1" max="1" width="16.1796875" customWidth="1"/>
    <col min="3" max="3" width="19.81640625" bestFit="1" customWidth="1"/>
    <col min="4" max="4" width="9.81640625" hidden="1" customWidth="1"/>
    <col min="5" max="5" width="13.54296875" hidden="1" customWidth="1"/>
    <col min="6" max="6" width="8.1796875" hidden="1" customWidth="1"/>
    <col min="7" max="7" width="19.81640625" hidden="1" customWidth="1"/>
    <col min="8" max="8" width="0" hidden="1" customWidth="1"/>
    <col min="9" max="9" width="16.54296875" hidden="1" customWidth="1"/>
    <col min="11" max="11" width="16.54296875" bestFit="1" customWidth="1"/>
    <col min="13" max="13" width="16.54296875" hidden="1" customWidth="1"/>
    <col min="14" max="14" width="0" hidden="1" customWidth="1"/>
    <col min="15" max="15" width="16.54296875" hidden="1" customWidth="1"/>
    <col min="16" max="16" width="0" hidden="1" customWidth="1"/>
    <col min="17" max="17" width="13.1796875" customWidth="1"/>
  </cols>
  <sheetData>
    <row r="1" spans="1:17" s="24" customFormat="1" x14ac:dyDescent="0.35">
      <c r="A1" s="24" t="s">
        <v>43</v>
      </c>
      <c r="C1" s="24" t="s">
        <v>44</v>
      </c>
      <c r="E1" s="24" t="s">
        <v>71</v>
      </c>
      <c r="G1" s="24" t="s">
        <v>72</v>
      </c>
      <c r="I1" s="24" t="s">
        <v>73</v>
      </c>
      <c r="K1" s="24" t="s">
        <v>74</v>
      </c>
      <c r="M1" s="24" t="s">
        <v>75</v>
      </c>
      <c r="O1" s="24" t="s">
        <v>76</v>
      </c>
      <c r="Q1" s="24" t="s">
        <v>77</v>
      </c>
    </row>
    <row r="2" spans="1:17" x14ac:dyDescent="0.35">
      <c r="A2" s="24"/>
      <c r="C2" s="26"/>
      <c r="D2" s="26"/>
      <c r="E2" s="23"/>
      <c r="G2" s="26"/>
      <c r="I2" s="23"/>
      <c r="K2" s="26"/>
      <c r="M2" s="26"/>
      <c r="O2" s="26"/>
      <c r="Q2" s="24"/>
    </row>
    <row r="3" spans="1:17" x14ac:dyDescent="0.35">
      <c r="A3" t="s">
        <v>78</v>
      </c>
      <c r="C3" t="s">
        <v>58</v>
      </c>
      <c r="E3" s="23" t="s">
        <v>63</v>
      </c>
      <c r="F3" s="23"/>
      <c r="G3" s="23" t="s">
        <v>65</v>
      </c>
      <c r="I3" s="23" t="s">
        <v>73</v>
      </c>
      <c r="K3" t="s">
        <v>59</v>
      </c>
      <c r="M3" s="23" t="s">
        <v>79</v>
      </c>
      <c r="O3" s="23" t="s">
        <v>79</v>
      </c>
      <c r="Q3" t="s">
        <v>57</v>
      </c>
    </row>
    <row r="4" spans="1:17" x14ac:dyDescent="0.35">
      <c r="A4" t="s">
        <v>63</v>
      </c>
      <c r="C4" s="23" t="s">
        <v>61</v>
      </c>
      <c r="D4" s="23"/>
      <c r="E4" s="23"/>
      <c r="F4" s="23"/>
      <c r="G4" s="23" t="s">
        <v>67</v>
      </c>
      <c r="I4" s="23"/>
      <c r="K4" s="23" t="s">
        <v>62</v>
      </c>
      <c r="M4" s="23" t="s">
        <v>80</v>
      </c>
      <c r="O4" s="23" t="s">
        <v>81</v>
      </c>
      <c r="Q4" t="s">
        <v>60</v>
      </c>
    </row>
    <row r="5" spans="1:17" x14ac:dyDescent="0.35">
      <c r="A5" t="s">
        <v>82</v>
      </c>
      <c r="C5" s="23" t="s">
        <v>55</v>
      </c>
      <c r="D5" s="23"/>
      <c r="E5" s="23"/>
      <c r="F5" s="23"/>
      <c r="G5" s="23" t="s">
        <v>69</v>
      </c>
      <c r="I5" s="23"/>
      <c r="K5" s="23" t="s">
        <v>56</v>
      </c>
      <c r="M5" s="25" t="s">
        <v>83</v>
      </c>
      <c r="O5" s="23" t="s">
        <v>84</v>
      </c>
    </row>
    <row r="6" spans="1:17" x14ac:dyDescent="0.35">
      <c r="C6" s="23" t="s">
        <v>85</v>
      </c>
      <c r="D6" s="23"/>
      <c r="E6" s="23"/>
      <c r="F6" s="23"/>
      <c r="G6" s="23"/>
      <c r="I6" s="23"/>
      <c r="K6" s="23" t="s">
        <v>66</v>
      </c>
      <c r="M6" s="23" t="s">
        <v>86</v>
      </c>
      <c r="O6" s="23" t="s">
        <v>87</v>
      </c>
    </row>
    <row r="7" spans="1:17" x14ac:dyDescent="0.35">
      <c r="C7" s="23" t="s">
        <v>88</v>
      </c>
      <c r="D7" s="23"/>
      <c r="E7" s="23"/>
      <c r="F7" s="23"/>
      <c r="G7" s="23"/>
      <c r="I7" s="23"/>
      <c r="K7" s="23" t="s">
        <v>89</v>
      </c>
      <c r="M7" s="23" t="s">
        <v>64</v>
      </c>
    </row>
    <row r="8" spans="1:17" x14ac:dyDescent="0.35">
      <c r="C8" s="23" t="s">
        <v>90</v>
      </c>
      <c r="D8" s="23"/>
      <c r="E8" s="23"/>
      <c r="F8" s="23"/>
      <c r="G8" s="23"/>
      <c r="I8" s="23"/>
      <c r="K8" s="23" t="s">
        <v>70</v>
      </c>
      <c r="M8" s="23"/>
      <c r="O8" s="23"/>
    </row>
    <row r="9" spans="1:17" x14ac:dyDescent="0.35">
      <c r="C9" s="23" t="s">
        <v>91</v>
      </c>
      <c r="D9" s="23"/>
      <c r="E9" s="23"/>
      <c r="F9" s="23"/>
      <c r="G9" s="23"/>
      <c r="K9" s="23" t="s">
        <v>83</v>
      </c>
    </row>
    <row r="10" spans="1:17" x14ac:dyDescent="0.35">
      <c r="C10" s="23" t="s">
        <v>63</v>
      </c>
      <c r="F10" s="23"/>
      <c r="G10" s="23"/>
      <c r="I10" s="23"/>
      <c r="K10" s="23" t="s">
        <v>86</v>
      </c>
      <c r="M10" s="23"/>
      <c r="O10" s="23"/>
    </row>
    <row r="11" spans="1:17" x14ac:dyDescent="0.35">
      <c r="C11" s="23" t="s">
        <v>65</v>
      </c>
      <c r="F11" s="23"/>
      <c r="G11" s="23"/>
      <c r="K11" s="23" t="s">
        <v>64</v>
      </c>
    </row>
    <row r="12" spans="1:17" x14ac:dyDescent="0.35">
      <c r="C12" s="23" t="s">
        <v>67</v>
      </c>
      <c r="F12" s="23"/>
      <c r="G12" s="23"/>
      <c r="I12" s="23"/>
      <c r="K12" s="23" t="s">
        <v>68</v>
      </c>
      <c r="M12" s="23"/>
      <c r="O12" s="23"/>
    </row>
    <row r="13" spans="1:17" x14ac:dyDescent="0.35">
      <c r="C13" s="23" t="s">
        <v>69</v>
      </c>
      <c r="F13" s="23"/>
      <c r="G13" s="23"/>
      <c r="I13" s="23"/>
      <c r="K13" s="23" t="s">
        <v>92</v>
      </c>
      <c r="M13" s="23"/>
      <c r="O13" s="23"/>
    </row>
    <row r="14" spans="1:17" x14ac:dyDescent="0.35">
      <c r="C14" s="23"/>
      <c r="D14" s="23"/>
      <c r="E14" s="23"/>
      <c r="G14" s="23"/>
      <c r="I14" s="23"/>
      <c r="K14" s="23"/>
      <c r="M14" s="23"/>
      <c r="O14" s="23"/>
    </row>
    <row r="15" spans="1:17" x14ac:dyDescent="0.35">
      <c r="I15" s="23"/>
      <c r="K15" s="23"/>
      <c r="M15" s="23"/>
      <c r="O15" s="23"/>
    </row>
    <row r="16" spans="1:17" x14ac:dyDescent="0.35">
      <c r="I16" s="23"/>
      <c r="K16" s="23"/>
      <c r="M16" s="23"/>
      <c r="O16" s="23"/>
    </row>
    <row r="17" spans="9:15" x14ac:dyDescent="0.35">
      <c r="I17" s="23"/>
      <c r="K17" s="23"/>
      <c r="M17" s="23"/>
      <c r="O17" s="23"/>
    </row>
  </sheetData>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95425-286B-47D4-9F7B-442682026DDE}">
  <dimension ref="A1:K7"/>
  <sheetViews>
    <sheetView workbookViewId="0">
      <selection activeCell="A2" sqref="A2"/>
    </sheetView>
  </sheetViews>
  <sheetFormatPr defaultColWidth="0" defaultRowHeight="14.5" zeroHeight="1" x14ac:dyDescent="0.35"/>
  <cols>
    <col min="1" max="1" width="8.81640625" customWidth="1"/>
    <col min="2" max="2" width="17.453125" customWidth="1"/>
    <col min="3" max="6" width="8.81640625" customWidth="1"/>
    <col min="7" max="7" width="22.453125" bestFit="1" customWidth="1"/>
    <col min="8" max="9" width="8.81640625" customWidth="1"/>
    <col min="10" max="10" width="25.81640625" bestFit="1" customWidth="1"/>
    <col min="11" max="11" width="8.81640625" customWidth="1"/>
    <col min="12" max="16384" width="8.81640625" hidden="1"/>
  </cols>
  <sheetData>
    <row r="1" spans="1:10" x14ac:dyDescent="0.35">
      <c r="A1" t="s">
        <v>93</v>
      </c>
    </row>
    <row r="2" spans="1:10" x14ac:dyDescent="0.35">
      <c r="B2" s="24" t="s">
        <v>94</v>
      </c>
      <c r="C2" s="150" t="s">
        <v>95</v>
      </c>
      <c r="D2" s="150"/>
      <c r="F2" s="150" t="s">
        <v>96</v>
      </c>
      <c r="G2" s="150"/>
      <c r="I2" s="150" t="s">
        <v>97</v>
      </c>
      <c r="J2" s="150"/>
    </row>
    <row r="3" spans="1:10" x14ac:dyDescent="0.35">
      <c r="B3" t="s">
        <v>78</v>
      </c>
      <c r="C3" t="e">
        <f>SUM('1. Data input'!#REF!)</f>
        <v>#REF!</v>
      </c>
      <c r="D3" t="s">
        <v>59</v>
      </c>
      <c r="F3" t="str">
        <f>IFERROR(C3/'1. Data input'!#REF!," ")</f>
        <v xml:space="preserve"> </v>
      </c>
      <c r="G3" t="s">
        <v>98</v>
      </c>
      <c r="I3" t="str">
        <f>IFERROR(C3/'1. Data input'!#REF!," ")</f>
        <v xml:space="preserve"> </v>
      </c>
      <c r="J3" t="s">
        <v>99</v>
      </c>
    </row>
    <row r="4" spans="1:10" x14ac:dyDescent="0.35">
      <c r="B4" t="s">
        <v>63</v>
      </c>
      <c r="C4" t="e">
        <f>SUM('1. Data input'!#REF!)</f>
        <v>#REF!</v>
      </c>
      <c r="D4" t="s">
        <v>100</v>
      </c>
      <c r="F4" t="str">
        <f>IFERROR(C4/'1. Data input'!#REF!," ")</f>
        <v xml:space="preserve"> </v>
      </c>
      <c r="G4" t="s">
        <v>101</v>
      </c>
      <c r="I4" t="str">
        <f>IFERROR(C4/'1. Data input'!#REF!," ")</f>
        <v xml:space="preserve"> </v>
      </c>
      <c r="J4" t="s">
        <v>102</v>
      </c>
    </row>
    <row r="5" spans="1:10" x14ac:dyDescent="0.35">
      <c r="B5" t="s">
        <v>82</v>
      </c>
      <c r="C5" t="e">
        <f>SUM('1. Data input'!#REF!)</f>
        <v>#REF!</v>
      </c>
      <c r="D5" t="s">
        <v>68</v>
      </c>
      <c r="F5" t="str">
        <f>IFERROR(C5/'1. Data input'!#REF!," ")</f>
        <v xml:space="preserve"> </v>
      </c>
      <c r="G5" t="s">
        <v>103</v>
      </c>
      <c r="I5" t="str">
        <f>IFERROR(C5/'1. Data input'!#REF!," ")</f>
        <v xml:space="preserve"> </v>
      </c>
      <c r="J5" t="s">
        <v>104</v>
      </c>
    </row>
    <row r="6" spans="1:10" x14ac:dyDescent="0.35"/>
    <row r="7" spans="1:10" hidden="1" x14ac:dyDescent="0.35">
      <c r="B7" s="24"/>
    </row>
  </sheetData>
  <mergeCells count="3">
    <mergeCell ref="C2:D2"/>
    <mergeCell ref="F2:G2"/>
    <mergeCell ref="I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6AF97-551A-409E-AD66-5A0E4E15A20A}">
  <dimension ref="A1:BD47"/>
  <sheetViews>
    <sheetView workbookViewId="0">
      <pane xSplit="7" ySplit="4" topLeftCell="H8" activePane="bottomRight" state="frozen"/>
      <selection pane="topRight" activeCell="G1" sqref="G1"/>
      <selection pane="bottomLeft" activeCell="A4" sqref="A4"/>
      <selection pane="bottomRight" activeCell="H16" sqref="H16"/>
    </sheetView>
  </sheetViews>
  <sheetFormatPr defaultColWidth="0" defaultRowHeight="0" customHeight="1" zeroHeight="1" x14ac:dyDescent="0.35"/>
  <cols>
    <col min="1" max="2" width="3.6328125" style="1" customWidth="1"/>
    <col min="3" max="3" width="14" bestFit="1" customWidth="1"/>
    <col min="4" max="4" width="20" customWidth="1"/>
    <col min="5" max="5" width="20.54296875" bestFit="1" customWidth="1"/>
    <col min="6" max="6" width="19.1796875" customWidth="1"/>
    <col min="7" max="7" width="14.81640625" customWidth="1"/>
    <col min="8" max="20" width="8.81640625" customWidth="1"/>
    <col min="21" max="21" width="16.1796875" customWidth="1"/>
    <col min="22" max="35" width="13.1796875" hidden="1" customWidth="1"/>
    <col min="36" max="36" width="13.1796875" customWidth="1"/>
    <col min="37" max="37" width="13.1796875" hidden="1" customWidth="1"/>
    <col min="38" max="38" width="13.1796875" customWidth="1"/>
    <col min="39" max="39" width="13.1796875" hidden="1" customWidth="1"/>
    <col min="40" max="40" width="13.1796875" customWidth="1"/>
    <col min="41" max="42" width="3.453125" style="1" customWidth="1"/>
    <col min="43" max="49" width="0" hidden="1" customWidth="1"/>
    <col min="50" max="50" width="13.1796875" hidden="1" customWidth="1"/>
    <col min="51" max="51" width="0" hidden="1" customWidth="1"/>
    <col min="52" max="52" width="13.1796875" hidden="1" customWidth="1"/>
    <col min="53" max="56" width="0" hidden="1" customWidth="1"/>
    <col min="57" max="16384" width="8.81640625" hidden="1"/>
  </cols>
  <sheetData>
    <row r="1" spans="1:42" s="1" customFormat="1" ht="18" customHeight="1" thickBot="1" x14ac:dyDescent="0.4"/>
    <row r="2" spans="1:42" ht="62.15" customHeight="1" x14ac:dyDescent="0.35">
      <c r="B2" s="37"/>
      <c r="C2" s="38"/>
      <c r="D2" s="38"/>
      <c r="E2" s="148" t="s">
        <v>188</v>
      </c>
      <c r="F2" s="148"/>
      <c r="G2" s="148"/>
      <c r="H2" s="119"/>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9"/>
    </row>
    <row r="3" spans="1:42" ht="14.5" x14ac:dyDescent="0.35">
      <c r="B3" s="40"/>
      <c r="C3" s="1"/>
      <c r="D3" s="1"/>
      <c r="E3" s="1"/>
      <c r="F3" s="1"/>
      <c r="G3" s="1"/>
      <c r="H3" s="64" t="s">
        <v>22</v>
      </c>
      <c r="I3" s="64" t="s">
        <v>23</v>
      </c>
      <c r="J3" s="64" t="s">
        <v>24</v>
      </c>
      <c r="K3" s="64" t="s">
        <v>25</v>
      </c>
      <c r="L3" s="64" t="s">
        <v>26</v>
      </c>
      <c r="M3" s="64" t="s">
        <v>27</v>
      </c>
      <c r="N3" s="64" t="s">
        <v>28</v>
      </c>
      <c r="O3" s="64" t="s">
        <v>29</v>
      </c>
      <c r="P3" s="64" t="s">
        <v>30</v>
      </c>
      <c r="Q3" s="64" t="s">
        <v>31</v>
      </c>
      <c r="R3" s="64" t="s">
        <v>32</v>
      </c>
      <c r="S3" s="64" t="s">
        <v>33</v>
      </c>
      <c r="T3" s="164" t="s">
        <v>175</v>
      </c>
      <c r="U3" s="151"/>
      <c r="V3" s="151"/>
      <c r="W3" s="151"/>
      <c r="X3" s="151"/>
      <c r="Y3" s="151"/>
      <c r="Z3" s="151"/>
      <c r="AA3" s="151"/>
      <c r="AB3" s="151"/>
      <c r="AC3" s="151"/>
      <c r="AD3" s="151"/>
      <c r="AE3" s="151"/>
      <c r="AF3" s="151"/>
      <c r="AG3" s="151"/>
      <c r="AH3" s="151"/>
      <c r="AI3" s="151"/>
      <c r="AJ3" s="151"/>
      <c r="AK3" s="151"/>
      <c r="AL3" s="151"/>
      <c r="AM3" s="151"/>
      <c r="AN3" s="151"/>
      <c r="AO3" s="41"/>
    </row>
    <row r="4" spans="1:42" ht="18.5" x14ac:dyDescent="0.45">
      <c r="B4" s="40"/>
      <c r="C4" s="110" t="s">
        <v>192</v>
      </c>
      <c r="D4" s="1"/>
      <c r="E4" s="1"/>
      <c r="F4" s="157"/>
      <c r="G4" s="157"/>
      <c r="H4" s="65">
        <f>'1. Data input'!J4</f>
        <v>0</v>
      </c>
      <c r="I4" s="65">
        <f>'1. Data input'!K4</f>
        <v>0</v>
      </c>
      <c r="J4" s="65">
        <f>'1. Data input'!L4</f>
        <v>0</v>
      </c>
      <c r="K4" s="65">
        <f>'1. Data input'!M4</f>
        <v>0</v>
      </c>
      <c r="L4" s="65">
        <f>'1. Data input'!N4</f>
        <v>0</v>
      </c>
      <c r="M4" s="65">
        <f>'1. Data input'!O4</f>
        <v>0</v>
      </c>
      <c r="N4" s="65">
        <f>'1. Data input'!P4</f>
        <v>0</v>
      </c>
      <c r="O4" s="65">
        <f>'1. Data input'!Q4</f>
        <v>0</v>
      </c>
      <c r="P4" s="65">
        <f>'1. Data input'!R4</f>
        <v>0</v>
      </c>
      <c r="Q4" s="65">
        <f>'1. Data input'!S4</f>
        <v>0</v>
      </c>
      <c r="R4" s="65">
        <f>'1. Data input'!T4</f>
        <v>0</v>
      </c>
      <c r="S4" s="65">
        <f>'1. Data input'!U4</f>
        <v>0</v>
      </c>
      <c r="T4" s="164"/>
      <c r="U4" s="151"/>
      <c r="V4" s="151"/>
      <c r="W4" s="151"/>
      <c r="X4" s="151"/>
      <c r="Y4" s="151"/>
      <c r="Z4" s="151"/>
      <c r="AA4" s="151"/>
      <c r="AB4" s="151"/>
      <c r="AC4" s="151"/>
      <c r="AD4" s="151"/>
      <c r="AE4" s="151"/>
      <c r="AF4" s="151"/>
      <c r="AG4" s="151"/>
      <c r="AH4" s="151"/>
      <c r="AI4" s="151"/>
      <c r="AJ4" s="151"/>
      <c r="AK4" s="151"/>
      <c r="AL4" s="151"/>
      <c r="AM4" s="151"/>
      <c r="AN4" s="151"/>
      <c r="AO4" s="41"/>
    </row>
    <row r="5" spans="1:42" ht="14.5" x14ac:dyDescent="0.35">
      <c r="B5" s="40"/>
      <c r="C5" s="155" t="s">
        <v>176</v>
      </c>
      <c r="D5" s="156"/>
      <c r="E5" s="66" t="s">
        <v>197</v>
      </c>
      <c r="F5" s="67"/>
      <c r="G5" s="67"/>
      <c r="H5" s="3">
        <f>'1. Data input'!J6</f>
        <v>0</v>
      </c>
      <c r="I5" s="3">
        <f>'1. Data input'!K6</f>
        <v>0</v>
      </c>
      <c r="J5" s="3">
        <f>'1. Data input'!L6</f>
        <v>0</v>
      </c>
      <c r="K5" s="3">
        <f>'1. Data input'!M6</f>
        <v>0</v>
      </c>
      <c r="L5" s="3">
        <f>'1. Data input'!N6</f>
        <v>0</v>
      </c>
      <c r="M5" s="3">
        <f>'1. Data input'!O6</f>
        <v>0</v>
      </c>
      <c r="N5" s="3">
        <f>'1. Data input'!P6</f>
        <v>0</v>
      </c>
      <c r="O5" s="3">
        <f>'1. Data input'!Q6</f>
        <v>0</v>
      </c>
      <c r="P5" s="3">
        <f>'1. Data input'!R6</f>
        <v>0</v>
      </c>
      <c r="Q5" s="3">
        <f>'1. Data input'!S6</f>
        <v>0</v>
      </c>
      <c r="R5" s="3">
        <f>'1. Data input'!T6</f>
        <v>0</v>
      </c>
      <c r="S5" s="3">
        <f>'1. Data input'!U6</f>
        <v>0</v>
      </c>
      <c r="T5" s="166">
        <f>SUM(H5:S5)</f>
        <v>0</v>
      </c>
      <c r="U5" s="166"/>
      <c r="V5" s="20"/>
      <c r="W5" s="20"/>
      <c r="X5" s="20"/>
      <c r="Y5" s="20"/>
      <c r="Z5" s="20"/>
      <c r="AA5" s="20"/>
      <c r="AB5" s="20"/>
      <c r="AC5" s="20"/>
      <c r="AD5" s="20"/>
      <c r="AE5" s="20"/>
      <c r="AF5" s="20"/>
      <c r="AG5" s="20"/>
      <c r="AH5" s="20"/>
      <c r="AI5" s="20"/>
      <c r="AJ5" s="165" t="str">
        <f>C5</f>
        <v>Occupancy (Guest nights)</v>
      </c>
      <c r="AK5" s="165"/>
      <c r="AL5" s="165"/>
      <c r="AM5" s="165"/>
      <c r="AN5" s="165"/>
      <c r="AO5" s="41"/>
    </row>
    <row r="6" spans="1:42" ht="14" customHeight="1" x14ac:dyDescent="0.35">
      <c r="B6" s="40"/>
      <c r="C6" s="155" t="s">
        <v>177</v>
      </c>
      <c r="D6" s="156" t="s">
        <v>37</v>
      </c>
      <c r="E6" s="66" t="s">
        <v>196</v>
      </c>
      <c r="F6" s="67"/>
      <c r="G6" s="67"/>
      <c r="H6" s="3">
        <f>'1. Data input'!J7</f>
        <v>0</v>
      </c>
      <c r="I6" s="3">
        <f>'1. Data input'!K7</f>
        <v>0</v>
      </c>
      <c r="J6" s="3">
        <f>'1. Data input'!L7</f>
        <v>0</v>
      </c>
      <c r="K6" s="3">
        <f>'1. Data input'!M7</f>
        <v>0</v>
      </c>
      <c r="L6" s="3">
        <f>'1. Data input'!N7</f>
        <v>0</v>
      </c>
      <c r="M6" s="3">
        <f>'1. Data input'!O7</f>
        <v>0</v>
      </c>
      <c r="N6" s="3">
        <f>'1. Data input'!P7</f>
        <v>0</v>
      </c>
      <c r="O6" s="3">
        <f>'1. Data input'!Q7</f>
        <v>0</v>
      </c>
      <c r="P6" s="3">
        <f>'1. Data input'!R7</f>
        <v>0</v>
      </c>
      <c r="Q6" s="3">
        <f>'1. Data input'!S7</f>
        <v>0</v>
      </c>
      <c r="R6" s="3">
        <f>'1. Data input'!T7</f>
        <v>0</v>
      </c>
      <c r="S6" s="3">
        <f>'1. Data input'!U7</f>
        <v>0</v>
      </c>
      <c r="T6" s="166">
        <f>SUM(H6:S6)</f>
        <v>0</v>
      </c>
      <c r="U6" s="166"/>
      <c r="V6" s="20"/>
      <c r="W6" s="20"/>
      <c r="X6" s="20"/>
      <c r="Y6" s="20"/>
      <c r="Z6" s="20"/>
      <c r="AA6" s="20"/>
      <c r="AB6" s="20"/>
      <c r="AC6" s="20"/>
      <c r="AD6" s="20"/>
      <c r="AE6" s="20"/>
      <c r="AF6" s="20"/>
      <c r="AG6" s="20"/>
      <c r="AH6" s="20"/>
      <c r="AI6" s="20"/>
      <c r="AJ6" s="165" t="str">
        <f t="shared" ref="AJ6:AJ9" si="0">C6</f>
        <v>Occupancy (Occupied rooms)</v>
      </c>
      <c r="AK6" s="165"/>
      <c r="AL6" s="165"/>
      <c r="AM6" s="165"/>
      <c r="AN6" s="165"/>
      <c r="AO6" s="41"/>
    </row>
    <row r="7" spans="1:42" ht="14.5" x14ac:dyDescent="0.35">
      <c r="B7" s="40"/>
      <c r="C7" s="155" t="s">
        <v>178</v>
      </c>
      <c r="D7" s="156"/>
      <c r="E7" s="158" t="s">
        <v>193</v>
      </c>
      <c r="F7" s="158"/>
      <c r="G7" s="158"/>
      <c r="H7" s="15">
        <f>SUMIF($C$16:$C$45,"Energy",V$16:V$45)</f>
        <v>0</v>
      </c>
      <c r="I7" s="15">
        <f t="shared" ref="I7" si="1">SUMIF($C$16:$C$45,"Energy",W$16:W$45)</f>
        <v>0</v>
      </c>
      <c r="J7" s="15">
        <f t="shared" ref="J7" si="2">SUMIF($C$16:$C$45,"Energy",X$16:X$45)</f>
        <v>0</v>
      </c>
      <c r="K7" s="15">
        <f t="shared" ref="K7" si="3">SUMIF($C$16:$C$45,"Energy",Y$16:Y$45)</f>
        <v>0</v>
      </c>
      <c r="L7" s="15">
        <f t="shared" ref="L7" si="4">SUMIF($C$16:$C$45,"Energy",Z$16:Z$45)</f>
        <v>0</v>
      </c>
      <c r="M7" s="15">
        <f t="shared" ref="M7" si="5">SUMIF($C$16:$C$45,"Energy",AA$16:AA$45)</f>
        <v>0</v>
      </c>
      <c r="N7" s="15">
        <f t="shared" ref="N7" si="6">SUMIF($C$16:$C$45,"Energy",AB$16:AB$45)</f>
        <v>0</v>
      </c>
      <c r="O7" s="15">
        <f t="shared" ref="O7" si="7">SUMIF($C$16:$C$45,"Energy",AC$16:AC$45)</f>
        <v>0</v>
      </c>
      <c r="P7" s="15">
        <f t="shared" ref="P7" si="8">SUMIF($C$16:$C$45,"Energy",AD$16:AD$45)</f>
        <v>0</v>
      </c>
      <c r="Q7" s="15">
        <f t="shared" ref="Q7" si="9">SUMIF($C$16:$C$45,"Energy",AE$16:AE$45)</f>
        <v>0</v>
      </c>
      <c r="R7" s="15">
        <f t="shared" ref="R7" si="10">SUMIF($C$16:$C$45,"Energy",AF$16:AF$45)</f>
        <v>0</v>
      </c>
      <c r="S7" s="15">
        <f t="shared" ref="S7" si="11">SUMIF($C$16:$C$45,"Energy",AG$16:AG$45)</f>
        <v>0</v>
      </c>
      <c r="T7" s="167">
        <f t="shared" ref="T7:T9" si="12">SUM(H7:S7)</f>
        <v>0</v>
      </c>
      <c r="U7" s="167"/>
      <c r="V7" s="20"/>
      <c r="W7" s="20"/>
      <c r="X7" s="20"/>
      <c r="Y7" s="20"/>
      <c r="Z7" s="20"/>
      <c r="AA7" s="20"/>
      <c r="AB7" s="20"/>
      <c r="AC7" s="20"/>
      <c r="AD7" s="20"/>
      <c r="AE7" s="20"/>
      <c r="AF7" s="20"/>
      <c r="AG7" s="20"/>
      <c r="AH7" s="20"/>
      <c r="AI7" s="20"/>
      <c r="AJ7" s="165" t="str">
        <f t="shared" si="0"/>
        <v>Energy total (kWh)</v>
      </c>
      <c r="AK7" s="165"/>
      <c r="AL7" s="165"/>
      <c r="AM7" s="165"/>
      <c r="AN7" s="165"/>
      <c r="AO7" s="41"/>
    </row>
    <row r="8" spans="1:42" ht="14.5" x14ac:dyDescent="0.35">
      <c r="B8" s="40"/>
      <c r="C8" s="155" t="s">
        <v>179</v>
      </c>
      <c r="D8" s="156"/>
      <c r="E8" s="158" t="s">
        <v>194</v>
      </c>
      <c r="F8" s="158"/>
      <c r="G8" s="158"/>
      <c r="H8" s="15">
        <f>SUMIF($C$16:$C$45,"Water",V$16:V$45)</f>
        <v>0</v>
      </c>
      <c r="I8" s="15">
        <f t="shared" ref="I8" si="13">SUMIF($C$16:$C$45,"Water",W$16:W$45)</f>
        <v>0</v>
      </c>
      <c r="J8" s="15">
        <f t="shared" ref="J8" si="14">SUMIF($C$16:$C$45,"Water",X$16:X$45)</f>
        <v>0</v>
      </c>
      <c r="K8" s="15">
        <f t="shared" ref="K8" si="15">SUMIF($C$16:$C$45,"Water",Y$16:Y$45)</f>
        <v>0</v>
      </c>
      <c r="L8" s="15">
        <f t="shared" ref="L8" si="16">SUMIF($C$16:$C$45,"Water",Z$16:Z$45)</f>
        <v>0</v>
      </c>
      <c r="M8" s="15">
        <f t="shared" ref="M8" si="17">SUMIF($C$16:$C$45,"Water",AA$16:AA$45)</f>
        <v>0</v>
      </c>
      <c r="N8" s="15">
        <f t="shared" ref="N8" si="18">SUMIF($C$16:$C$45,"Water",AB$16:AB$45)</f>
        <v>0</v>
      </c>
      <c r="O8" s="15">
        <f t="shared" ref="O8" si="19">SUMIF($C$16:$C$45,"Water",AC$16:AC$45)</f>
        <v>0</v>
      </c>
      <c r="P8" s="15">
        <f t="shared" ref="P8" si="20">SUMIF($C$16:$C$45,"Water",AD$16:AD$45)</f>
        <v>0</v>
      </c>
      <c r="Q8" s="15">
        <f t="shared" ref="Q8" si="21">SUMIF($C$16:$C$45,"Water",AE$16:AE$45)</f>
        <v>0</v>
      </c>
      <c r="R8" s="15">
        <f t="shared" ref="R8" si="22">SUMIF($C$16:$C$45,"Water",AF$16:AF$45)</f>
        <v>0</v>
      </c>
      <c r="S8" s="15">
        <f t="shared" ref="S8" si="23">SUMIF($C$16:$C$45,"Water",AG$16:AG$45)</f>
        <v>0</v>
      </c>
      <c r="T8" s="167">
        <f t="shared" si="12"/>
        <v>0</v>
      </c>
      <c r="U8" s="167"/>
      <c r="V8" s="20"/>
      <c r="W8" s="20"/>
      <c r="X8" s="20"/>
      <c r="Y8" s="20"/>
      <c r="Z8" s="20"/>
      <c r="AA8" s="20"/>
      <c r="AB8" s="20"/>
      <c r="AC8" s="20"/>
      <c r="AD8" s="20"/>
      <c r="AE8" s="20"/>
      <c r="AF8" s="20"/>
      <c r="AG8" s="20"/>
      <c r="AH8" s="20"/>
      <c r="AI8" s="20"/>
      <c r="AJ8" s="165" t="str">
        <f t="shared" si="0"/>
        <v>Water total (m3)</v>
      </c>
      <c r="AK8" s="165"/>
      <c r="AL8" s="165"/>
      <c r="AM8" s="165"/>
      <c r="AN8" s="165"/>
      <c r="AO8" s="41"/>
    </row>
    <row r="9" spans="1:42" ht="14.5" x14ac:dyDescent="0.35">
      <c r="B9" s="40"/>
      <c r="C9" s="155" t="s">
        <v>180</v>
      </c>
      <c r="D9" s="156"/>
      <c r="E9" s="158" t="s">
        <v>195</v>
      </c>
      <c r="F9" s="158"/>
      <c r="G9" s="158"/>
      <c r="H9" s="15">
        <f>SUMIF($C$16:$C$45,"Waste",V$16:V$45)</f>
        <v>0</v>
      </c>
      <c r="I9" s="15">
        <f t="shared" ref="I9" si="24">SUMIF($C$16:$C$45,"Waste",W$16:W$45)</f>
        <v>0</v>
      </c>
      <c r="J9" s="15">
        <f t="shared" ref="J9" si="25">SUMIF($C$16:$C$45,"Waste",X$16:X$45)</f>
        <v>0</v>
      </c>
      <c r="K9" s="15">
        <f t="shared" ref="K9" si="26">SUMIF($C$16:$C$45,"Waste",Y$16:Y$45)</f>
        <v>0</v>
      </c>
      <c r="L9" s="15">
        <f t="shared" ref="L9" si="27">SUMIF($C$16:$C$45,"Waste",Z$16:Z$45)</f>
        <v>0</v>
      </c>
      <c r="M9" s="15">
        <f t="shared" ref="M9" si="28">SUMIF($C$16:$C$45,"Waste",AA$16:AA$45)</f>
        <v>0</v>
      </c>
      <c r="N9" s="15">
        <f t="shared" ref="N9" si="29">SUMIF($C$16:$C$45,"Waste",AB$16:AB$45)</f>
        <v>0</v>
      </c>
      <c r="O9" s="15">
        <f t="shared" ref="O9" si="30">SUMIF($C$16:$C$45,"Waste",AC$16:AC$45)</f>
        <v>0</v>
      </c>
      <c r="P9" s="15">
        <f t="shared" ref="P9" si="31">SUMIF($C$16:$C$45,"Waste",AD$16:AD$45)</f>
        <v>0</v>
      </c>
      <c r="Q9" s="15">
        <f t="shared" ref="Q9" si="32">SUMIF($C$16:$C$45,"Waste",AE$16:AE$45)</f>
        <v>0</v>
      </c>
      <c r="R9" s="15">
        <f t="shared" ref="R9" si="33">SUMIF($C$16:$C$45,"Waste",AF$16:AF$45)</f>
        <v>0</v>
      </c>
      <c r="S9" s="15">
        <f t="shared" ref="S9" si="34">SUMIF($C$16:$C$45,"Waste",AG$16:AG$45)</f>
        <v>0</v>
      </c>
      <c r="T9" s="167">
        <f t="shared" si="12"/>
        <v>0</v>
      </c>
      <c r="U9" s="167"/>
      <c r="V9" s="20"/>
      <c r="W9" s="20"/>
      <c r="X9" s="20"/>
      <c r="Y9" s="20"/>
      <c r="Z9" s="20"/>
      <c r="AA9" s="20"/>
      <c r="AB9" s="20"/>
      <c r="AC9" s="20"/>
      <c r="AD9" s="20"/>
      <c r="AE9" s="20"/>
      <c r="AF9" s="20"/>
      <c r="AG9" s="20"/>
      <c r="AH9" s="20"/>
      <c r="AI9" s="20"/>
      <c r="AJ9" s="165" t="str">
        <f t="shared" si="0"/>
        <v>Waste total (metric tonnes)</v>
      </c>
      <c r="AK9" s="165"/>
      <c r="AL9" s="165"/>
      <c r="AM9" s="165"/>
      <c r="AN9" s="165"/>
      <c r="AO9" s="41"/>
    </row>
    <row r="10" spans="1:42" ht="14.5" x14ac:dyDescent="0.35">
      <c r="B10" s="40"/>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8"/>
      <c r="AK10" s="68"/>
      <c r="AL10" s="68"/>
      <c r="AM10" s="68"/>
      <c r="AN10" s="68"/>
      <c r="AO10" s="41"/>
    </row>
    <row r="11" spans="1:42" ht="18.5" x14ac:dyDescent="0.45">
      <c r="B11" s="40"/>
      <c r="C11" s="110" t="s">
        <v>190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9" t="s">
        <v>42</v>
      </c>
      <c r="AL11" s="1"/>
      <c r="AM11" s="69" t="s">
        <v>42</v>
      </c>
      <c r="AN11" s="1"/>
      <c r="AO11" s="41"/>
    </row>
    <row r="12" spans="1:42" ht="14.5" x14ac:dyDescent="0.35">
      <c r="B12" s="40"/>
      <c r="C12" s="120" t="s">
        <v>191</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69"/>
      <c r="AL12" s="1"/>
      <c r="AM12" s="69"/>
      <c r="AN12" s="1"/>
      <c r="AO12" s="41"/>
    </row>
    <row r="13" spans="1:42" ht="14.5" x14ac:dyDescent="0.35">
      <c r="B13" s="40"/>
      <c r="C13" s="151" t="s">
        <v>43</v>
      </c>
      <c r="D13" s="151" t="s">
        <v>44</v>
      </c>
      <c r="E13" s="153" t="s">
        <v>45</v>
      </c>
      <c r="F13" s="151" t="s">
        <v>46</v>
      </c>
      <c r="G13" s="153" t="s">
        <v>47</v>
      </c>
      <c r="H13" s="168" t="s">
        <v>171</v>
      </c>
      <c r="I13" s="168"/>
      <c r="J13" s="168"/>
      <c r="K13" s="168"/>
      <c r="L13" s="168"/>
      <c r="M13" s="168"/>
      <c r="N13" s="168"/>
      <c r="O13" s="168"/>
      <c r="P13" s="168"/>
      <c r="Q13" s="168"/>
      <c r="R13" s="168"/>
      <c r="S13" s="168"/>
      <c r="T13" s="153" t="s">
        <v>172</v>
      </c>
      <c r="U13" s="153"/>
      <c r="V13" s="69"/>
      <c r="W13" s="69"/>
      <c r="X13" s="69"/>
      <c r="Y13" s="69"/>
      <c r="Z13" s="69"/>
      <c r="AA13" s="69"/>
      <c r="AB13" s="69"/>
      <c r="AC13" s="69"/>
      <c r="AD13" s="69"/>
      <c r="AE13" s="69"/>
      <c r="AF13" s="69"/>
      <c r="AG13" s="69"/>
      <c r="AH13" s="69" t="s">
        <v>42</v>
      </c>
      <c r="AI13" s="69" t="s">
        <v>42</v>
      </c>
      <c r="AJ13" s="159" t="s">
        <v>173</v>
      </c>
      <c r="AK13" s="159"/>
      <c r="AL13" s="159"/>
      <c r="AM13" s="159"/>
      <c r="AN13" s="159"/>
      <c r="AO13" s="41"/>
    </row>
    <row r="14" spans="1:42" s="71" customFormat="1" ht="14.5" customHeight="1" x14ac:dyDescent="0.35">
      <c r="A14" s="109"/>
      <c r="B14" s="116"/>
      <c r="C14" s="151"/>
      <c r="D14" s="151"/>
      <c r="E14" s="153"/>
      <c r="F14" s="151"/>
      <c r="G14" s="153"/>
      <c r="H14" s="144">
        <f t="shared" ref="H14:S14" si="35">H4</f>
        <v>0</v>
      </c>
      <c r="I14" s="146">
        <f t="shared" si="35"/>
        <v>0</v>
      </c>
      <c r="J14" s="146">
        <f t="shared" si="35"/>
        <v>0</v>
      </c>
      <c r="K14" s="146">
        <f t="shared" si="35"/>
        <v>0</v>
      </c>
      <c r="L14" s="146">
        <f t="shared" si="35"/>
        <v>0</v>
      </c>
      <c r="M14" s="146">
        <f t="shared" si="35"/>
        <v>0</v>
      </c>
      <c r="N14" s="146">
        <f t="shared" si="35"/>
        <v>0</v>
      </c>
      <c r="O14" s="146">
        <f t="shared" si="35"/>
        <v>0</v>
      </c>
      <c r="P14" s="146">
        <f t="shared" si="35"/>
        <v>0</v>
      </c>
      <c r="Q14" s="146">
        <f t="shared" si="35"/>
        <v>0</v>
      </c>
      <c r="R14" s="146">
        <f t="shared" si="35"/>
        <v>0</v>
      </c>
      <c r="S14" s="146">
        <f t="shared" si="35"/>
        <v>0</v>
      </c>
      <c r="T14" s="153"/>
      <c r="U14" s="153"/>
      <c r="V14" s="160" t="s">
        <v>174</v>
      </c>
      <c r="W14" s="161"/>
      <c r="X14" s="161"/>
      <c r="Y14" s="161"/>
      <c r="Z14" s="161"/>
      <c r="AA14" s="161"/>
      <c r="AB14" s="161"/>
      <c r="AC14" s="161"/>
      <c r="AD14" s="161"/>
      <c r="AE14" s="161"/>
      <c r="AF14" s="161"/>
      <c r="AG14" s="162"/>
      <c r="AH14" s="136" t="s">
        <v>48</v>
      </c>
      <c r="AI14" s="136" t="s">
        <v>49</v>
      </c>
      <c r="AJ14" s="136" t="s">
        <v>50</v>
      </c>
      <c r="AK14" s="136" t="s">
        <v>51</v>
      </c>
      <c r="AL14" s="136" t="s">
        <v>52</v>
      </c>
      <c r="AM14" s="136" t="s">
        <v>53</v>
      </c>
      <c r="AN14" s="163" t="s">
        <v>54</v>
      </c>
      <c r="AO14" s="149"/>
      <c r="AP14" s="140"/>
    </row>
    <row r="15" spans="1:42" s="72" customFormat="1" ht="14.5" x14ac:dyDescent="0.35">
      <c r="A15" s="75"/>
      <c r="B15" s="117"/>
      <c r="C15" s="152"/>
      <c r="D15" s="152"/>
      <c r="E15" s="154"/>
      <c r="F15" s="152"/>
      <c r="G15" s="154"/>
      <c r="H15" s="145"/>
      <c r="I15" s="147"/>
      <c r="J15" s="147"/>
      <c r="K15" s="147"/>
      <c r="L15" s="147"/>
      <c r="M15" s="147"/>
      <c r="N15" s="147"/>
      <c r="O15" s="147"/>
      <c r="P15" s="147"/>
      <c r="Q15" s="147"/>
      <c r="R15" s="147"/>
      <c r="S15" s="147"/>
      <c r="T15" s="154"/>
      <c r="U15" s="154"/>
      <c r="V15" s="70">
        <f t="shared" ref="V15:AG15" si="36">H4</f>
        <v>0</v>
      </c>
      <c r="W15" s="70">
        <f t="shared" si="36"/>
        <v>0</v>
      </c>
      <c r="X15" s="70">
        <f t="shared" si="36"/>
        <v>0</v>
      </c>
      <c r="Y15" s="70">
        <f t="shared" si="36"/>
        <v>0</v>
      </c>
      <c r="Z15" s="70">
        <f t="shared" si="36"/>
        <v>0</v>
      </c>
      <c r="AA15" s="70">
        <f t="shared" si="36"/>
        <v>0</v>
      </c>
      <c r="AB15" s="70">
        <f t="shared" si="36"/>
        <v>0</v>
      </c>
      <c r="AC15" s="70">
        <f t="shared" si="36"/>
        <v>0</v>
      </c>
      <c r="AD15" s="70">
        <f t="shared" si="36"/>
        <v>0</v>
      </c>
      <c r="AE15" s="70">
        <f t="shared" si="36"/>
        <v>0</v>
      </c>
      <c r="AF15" s="70">
        <f t="shared" si="36"/>
        <v>0</v>
      </c>
      <c r="AG15" s="70">
        <f t="shared" si="36"/>
        <v>0</v>
      </c>
      <c r="AH15" s="136"/>
      <c r="AI15" s="136"/>
      <c r="AJ15" s="135"/>
      <c r="AK15" s="136"/>
      <c r="AL15" s="135"/>
      <c r="AM15" s="136"/>
      <c r="AN15" s="163"/>
      <c r="AO15" s="149"/>
      <c r="AP15" s="140"/>
    </row>
    <row r="16" spans="1:42" ht="14.5" x14ac:dyDescent="0.35">
      <c r="B16" s="40"/>
      <c r="C16" s="3">
        <f>'1. Data input'!C13</f>
        <v>0</v>
      </c>
      <c r="D16" s="3">
        <f>'1. Data input'!D13</f>
        <v>0</v>
      </c>
      <c r="E16" s="3">
        <f>'1. Data input'!E13</f>
        <v>0</v>
      </c>
      <c r="F16" s="3">
        <f>'1. Data input'!F13</f>
        <v>0</v>
      </c>
      <c r="G16" s="3">
        <f>'1. Data input'!G13</f>
        <v>0</v>
      </c>
      <c r="H16" s="121" t="str">
        <f>IFERROR(MAX(_xlfn.IFS('1. Data input'!$G13="Meter reading",'1. Data input'!J13-'1. Data input'!I13,'1. Data input'!$G13="Consumption",'1. Data input'!J13),0)," ")</f>
        <v xml:space="preserve"> </v>
      </c>
      <c r="I16" s="121" t="str">
        <f>IFERROR(MAX(_xlfn.IFS('1. Data input'!$G13="Meter reading",'1. Data input'!K13-'1. Data input'!J13,'1. Data input'!$G13="Consumption",'1. Data input'!K13),0)," ")</f>
        <v xml:space="preserve"> </v>
      </c>
      <c r="J16" s="121" t="str">
        <f>IFERROR(MAX(_xlfn.IFS('1. Data input'!$G13="Meter reading",'1. Data input'!L13-'1. Data input'!K13,'1. Data input'!$G13="Consumption",'1. Data input'!L13),0)," ")</f>
        <v xml:space="preserve"> </v>
      </c>
      <c r="K16" s="121" t="str">
        <f>IFERROR(MAX(_xlfn.IFS('1. Data input'!$G13="Meter reading",'1. Data input'!M13-'1. Data input'!L13,'1. Data input'!$G13="Consumption",'1. Data input'!M13),0)," ")</f>
        <v xml:space="preserve"> </v>
      </c>
      <c r="L16" s="121" t="str">
        <f>IFERROR(MAX(_xlfn.IFS('1. Data input'!$G13="Meter reading",'1. Data input'!N13-'1. Data input'!M13,'1. Data input'!$G13="Consumption",'1. Data input'!N13),0)," ")</f>
        <v xml:space="preserve"> </v>
      </c>
      <c r="M16" s="121" t="str">
        <f>IFERROR(MAX(_xlfn.IFS('1. Data input'!$G13="Meter reading",'1. Data input'!O13-'1. Data input'!N13,'1. Data input'!$G13="Consumption",'1. Data input'!O13),0)," ")</f>
        <v xml:space="preserve"> </v>
      </c>
      <c r="N16" s="121" t="str">
        <f>IFERROR(MAX(_xlfn.IFS('1. Data input'!$G13="Meter reading",'1. Data input'!P13-'1. Data input'!O13,'1. Data input'!$G13="Consumption",'1. Data input'!P13),0)," ")</f>
        <v xml:space="preserve"> </v>
      </c>
      <c r="O16" s="121" t="str">
        <f>IFERROR(MAX(_xlfn.IFS('1. Data input'!$G13="Meter reading",'1. Data input'!Q13-'1. Data input'!P13,'1. Data input'!$G13="Consumption",'1. Data input'!Q13),0)," ")</f>
        <v xml:space="preserve"> </v>
      </c>
      <c r="P16" s="121" t="str">
        <f>IFERROR(MAX(_xlfn.IFS('1. Data input'!$G13="Meter reading",'1. Data input'!R13-'1. Data input'!Q13,'1. Data input'!$G13="Consumption",'1. Data input'!R13),0)," ")</f>
        <v xml:space="preserve"> </v>
      </c>
      <c r="Q16" s="121" t="str">
        <f>IFERROR(MAX(_xlfn.IFS('1. Data input'!$G13="Meter reading",'1. Data input'!S13-'1. Data input'!R13,'1. Data input'!$G13="Consumption",'1. Data input'!S13),0)," ")</f>
        <v xml:space="preserve"> </v>
      </c>
      <c r="R16" s="121" t="str">
        <f>IFERROR(MAX(_xlfn.IFS('1. Data input'!$G13="Meter reading",'1. Data input'!T13-'1. Data input'!S13,'1. Data input'!$G13="Consumption",'1. Data input'!T13),0)," ")</f>
        <v xml:space="preserve"> </v>
      </c>
      <c r="S16" s="121" t="str">
        <f>IFERROR(MAX(_xlfn.IFS('1. Data input'!$G13="Meter reading",'1. Data input'!U13-'1. Data input'!T13,'1. Data input'!$G13="Consumption",'1. Data input'!U13),0)," ")</f>
        <v xml:space="preserve"> </v>
      </c>
      <c r="T16" s="122">
        <f>SUM(H16:S16)</f>
        <v>0</v>
      </c>
      <c r="U16" s="122">
        <f t="shared" ref="U16:U45" si="37">F16</f>
        <v>0</v>
      </c>
      <c r="V16" s="3" t="str" cm="1">
        <f t="array" ref="V16">IFERROR(_xlfn.IFS($C16="Energy",H16*$AI16,$C16="Water",H16*$AK16,$C16="Waste",H16*$AM16)," ")</f>
        <v xml:space="preserve"> </v>
      </c>
      <c r="W16" s="3" t="str" cm="1">
        <f t="array" ref="W16">IFERROR(_xlfn.IFS($C16="Energy",I16*$AI16,$C16="Water",I16*$AK16,$C16="Waste",I16*$AM16)," ")</f>
        <v xml:space="preserve"> </v>
      </c>
      <c r="X16" s="3" t="str" cm="1">
        <f t="array" ref="X16">IFERROR(_xlfn.IFS($C16="Energy",J16*$AI16,$C16="Water",J16*$AK16,$C16="Waste",J16*$AM16)," ")</f>
        <v xml:space="preserve"> </v>
      </c>
      <c r="Y16" s="3" t="str" cm="1">
        <f t="array" ref="Y16">IFERROR(_xlfn.IFS($C16="Energy",K16*$AI16,$C16="Water",K16*$AK16,$C16="Waste",K16*$AM16)," ")</f>
        <v xml:space="preserve"> </v>
      </c>
      <c r="Z16" s="3" t="str" cm="1">
        <f t="array" ref="Z16">IFERROR(_xlfn.IFS($C16="Energy",L16*$AI16,$C16="Water",L16*$AK16,$C16="Waste",L16*$AM16)," ")</f>
        <v xml:space="preserve"> </v>
      </c>
      <c r="AA16" s="3" t="str" cm="1">
        <f t="array" ref="AA16">IFERROR(_xlfn.IFS($C16="Energy",M16*$AI16,$C16="Water",M16*$AK16,$C16="Waste",M16*$AM16)," ")</f>
        <v xml:space="preserve"> </v>
      </c>
      <c r="AB16" s="3" t="str" cm="1">
        <f t="array" ref="AB16">IFERROR(_xlfn.IFS($C16="Energy",N16*$AI16,$C16="Water",N16*$AK16,$C16="Waste",N16*$AM16)," ")</f>
        <v xml:space="preserve"> </v>
      </c>
      <c r="AC16" s="3" t="str" cm="1">
        <f t="array" ref="AC16">IFERROR(_xlfn.IFS($C16="Energy",O16*$AI16,$C16="Water",O16*$AK16,$C16="Waste",O16*$AM16)," ")</f>
        <v xml:space="preserve"> </v>
      </c>
      <c r="AD16" s="3" t="str" cm="1">
        <f t="array" ref="AD16">IFERROR(_xlfn.IFS($C16="Energy",P16*$AI16,$C16="Water",P16*$AK16,$C16="Waste",P16*$AM16)," ")</f>
        <v xml:space="preserve"> </v>
      </c>
      <c r="AE16" s="3" t="str" cm="1">
        <f t="array" ref="AE16">IFERROR(_xlfn.IFS($C16="Energy",Q16*$AI16,$C16="Water",Q16*$AK16,$C16="Waste",Q16*$AM16)," ")</f>
        <v xml:space="preserve"> </v>
      </c>
      <c r="AF16" s="3" t="str" cm="1">
        <f t="array" ref="AF16">IFERROR(_xlfn.IFS($C16="Energy",R16*$AI16,$C16="Water",R16*$AK16,$C16="Waste",R16*$AM16)," ")</f>
        <v xml:space="preserve"> </v>
      </c>
      <c r="AG16" s="3" t="str" cm="1">
        <f t="array" ref="AG16">IFERROR(_xlfn.IFS($C16="Energy",S16*$AI16,$C16="Water",S16*$AK16,$C16="Waste",S16*$AM16)," ")</f>
        <v xml:space="preserve"> </v>
      </c>
      <c r="AH16" s="3" t="str">
        <f t="shared" ref="AH16:AH45" si="38">IF(C16="Energy",D16&amp;" "&amp;F16," ")</f>
        <v xml:space="preserve"> </v>
      </c>
      <c r="AI16" s="3" t="str">
        <f>IFERROR(VLOOKUP(AH16,Conversions!$E$61:$F$75,2,FALSE)," ")</f>
        <v xml:space="preserve"> </v>
      </c>
      <c r="AJ16" s="3" t="str">
        <f t="shared" ref="AJ16:AJ45" si="39">IFERROR(T16*AI16," ")</f>
        <v xml:space="preserve"> </v>
      </c>
      <c r="AK16" s="3" t="str">
        <f>IF(C16="Water",VLOOKUP(U16,Conversions!$C$27:$E$32,3,FALSE)," ")</f>
        <v xml:space="preserve"> </v>
      </c>
      <c r="AL16" s="3" t="str">
        <f t="shared" ref="AL16:AL45" si="40">IFERROR(T16*AK16," ")</f>
        <v xml:space="preserve"> </v>
      </c>
      <c r="AM16" s="3" t="str">
        <f>IF(C16="Waste",VLOOKUP(U16,Conversions!$C$37:$F$41,3,FALSE)," ")</f>
        <v xml:space="preserve"> </v>
      </c>
      <c r="AN16" s="66" t="str">
        <f t="shared" ref="AN16:AN45" si="41">IFERROR(T16*AM16," ")</f>
        <v xml:space="preserve"> </v>
      </c>
      <c r="AO16" s="118"/>
      <c r="AP16" s="1" t="str">
        <f t="shared" ref="AP16:AP22" si="42">IF(C16="Occupancy",T16," ")</f>
        <v xml:space="preserve"> </v>
      </c>
    </row>
    <row r="17" spans="2:42" ht="14.5" x14ac:dyDescent="0.35">
      <c r="B17" s="40"/>
      <c r="C17" s="3">
        <f>'1. Data input'!C14</f>
        <v>0</v>
      </c>
      <c r="D17" s="3">
        <f>'1. Data input'!D14</f>
        <v>0</v>
      </c>
      <c r="E17" s="3">
        <f>'1. Data input'!E14</f>
        <v>0</v>
      </c>
      <c r="F17" s="3">
        <f>'1. Data input'!F14</f>
        <v>0</v>
      </c>
      <c r="G17" s="3">
        <f>'1. Data input'!G14</f>
        <v>0</v>
      </c>
      <c r="H17" s="121" t="str">
        <f>IFERROR(MAX(_xlfn.IFS('1. Data input'!$G14="Meter reading",'1. Data input'!J14-'1. Data input'!I14,'1. Data input'!$G14="Consumption",'1. Data input'!J14),0)," ")</f>
        <v xml:space="preserve"> </v>
      </c>
      <c r="I17" s="121" t="str">
        <f>IFERROR(MAX(_xlfn.IFS('1. Data input'!$G14="Meter reading",'1. Data input'!K14-'1. Data input'!J14,'1. Data input'!$G14="Consumption",'1. Data input'!K14),0)," ")</f>
        <v xml:space="preserve"> </v>
      </c>
      <c r="J17" s="121" t="str">
        <f>IFERROR(MAX(_xlfn.IFS('1. Data input'!$G14="Meter reading",'1. Data input'!L14-'1. Data input'!K14,'1. Data input'!$G14="Consumption",'1. Data input'!L14),0)," ")</f>
        <v xml:space="preserve"> </v>
      </c>
      <c r="K17" s="121" t="str">
        <f>IFERROR(MAX(_xlfn.IFS('1. Data input'!$G14="Meter reading",'1. Data input'!M14-'1. Data input'!L14,'1. Data input'!$G14="Consumption",'1. Data input'!M14),0)," ")</f>
        <v xml:space="preserve"> </v>
      </c>
      <c r="L17" s="121" t="str">
        <f>IFERROR(MAX(_xlfn.IFS('1. Data input'!$G14="Meter reading",'1. Data input'!N14-'1. Data input'!M14,'1. Data input'!$G14="Consumption",'1. Data input'!N14),0)," ")</f>
        <v xml:space="preserve"> </v>
      </c>
      <c r="M17" s="121" t="str">
        <f>IFERROR(MAX(_xlfn.IFS('1. Data input'!$G14="Meter reading",'1. Data input'!O14-'1. Data input'!N14,'1. Data input'!$G14="Consumption",'1. Data input'!O14),0)," ")</f>
        <v xml:space="preserve"> </v>
      </c>
      <c r="N17" s="121" t="str">
        <f>IFERROR(MAX(_xlfn.IFS('1. Data input'!$G14="Meter reading",'1. Data input'!P14-'1. Data input'!O14,'1. Data input'!$G14="Consumption",'1. Data input'!P14),0)," ")</f>
        <v xml:space="preserve"> </v>
      </c>
      <c r="O17" s="121" t="str">
        <f>IFERROR(MAX(_xlfn.IFS('1. Data input'!$G14="Meter reading",'1. Data input'!Q14-'1. Data input'!P14,'1. Data input'!$G14="Consumption",'1. Data input'!Q14),0)," ")</f>
        <v xml:space="preserve"> </v>
      </c>
      <c r="P17" s="121" t="str">
        <f>IFERROR(MAX(_xlfn.IFS('1. Data input'!$G14="Meter reading",'1. Data input'!R14-'1. Data input'!Q14,'1. Data input'!$G14="Consumption",'1. Data input'!R14),0)," ")</f>
        <v xml:space="preserve"> </v>
      </c>
      <c r="Q17" s="121" t="str">
        <f>IFERROR(MAX(_xlfn.IFS('1. Data input'!$G14="Meter reading",'1. Data input'!S14-'1. Data input'!R14,'1. Data input'!$G14="Consumption",'1. Data input'!S14),0)," ")</f>
        <v xml:space="preserve"> </v>
      </c>
      <c r="R17" s="121" t="str">
        <f>IFERROR(MAX(_xlfn.IFS('1. Data input'!$G14="Meter reading",'1. Data input'!T14-'1. Data input'!S14,'1. Data input'!$G14="Consumption",'1. Data input'!T14),0)," ")</f>
        <v xml:space="preserve"> </v>
      </c>
      <c r="S17" s="121" t="str">
        <f>IFERROR(MAX(_xlfn.IFS('1. Data input'!$G14="Meter reading",'1. Data input'!U14-'1. Data input'!T14,'1. Data input'!$G14="Consumption",'1. Data input'!U14),0)," ")</f>
        <v xml:space="preserve"> </v>
      </c>
      <c r="T17" s="122">
        <f t="shared" ref="T17:T45" si="43">SUM(H17:S17)</f>
        <v>0</v>
      </c>
      <c r="U17" s="122">
        <f t="shared" si="37"/>
        <v>0</v>
      </c>
      <c r="V17" s="3" t="str" cm="1">
        <f t="array" ref="V17">IFERROR(_xlfn.IFS($C17="Energy",H17*$AI17,$C17="Water",H17*$AK17,$C17="Waste",H17*$AM17)," ")</f>
        <v xml:space="preserve"> </v>
      </c>
      <c r="W17" s="3" t="str" cm="1">
        <f t="array" ref="W17">IFERROR(_xlfn.IFS($C17="Energy",I17*$AI17,$C17="Water",I17*$AK17,$C17="Waste",I17*$AM17)," ")</f>
        <v xml:space="preserve"> </v>
      </c>
      <c r="X17" s="3" t="str" cm="1">
        <f t="array" ref="X17">IFERROR(_xlfn.IFS($C17="Energy",J17*$AI17,$C17="Water",J17*$AK17,$C17="Waste",J17*$AM17)," ")</f>
        <v xml:space="preserve"> </v>
      </c>
      <c r="Y17" s="3" t="str" cm="1">
        <f t="array" ref="Y17">IFERROR(_xlfn.IFS($C17="Energy",K17*$AI17,$C17="Water",K17*$AK17,$C17="Waste",K17*$AM17)," ")</f>
        <v xml:space="preserve"> </v>
      </c>
      <c r="Z17" s="3" t="str" cm="1">
        <f t="array" ref="Z17">IFERROR(_xlfn.IFS($C17="Energy",L17*$AI17,$C17="Water",L17*$AK17,$C17="Waste",L17*$AM17)," ")</f>
        <v xml:space="preserve"> </v>
      </c>
      <c r="AA17" s="3" t="str" cm="1">
        <f t="array" ref="AA17">IFERROR(_xlfn.IFS($C17="Energy",M17*$AI17,$C17="Water",M17*$AK17,$C17="Waste",M17*$AM17)," ")</f>
        <v xml:space="preserve"> </v>
      </c>
      <c r="AB17" s="3" t="str" cm="1">
        <f t="array" ref="AB17">IFERROR(_xlfn.IFS($C17="Energy",N17*$AI17,$C17="Water",N17*$AK17,$C17="Waste",N17*$AM17)," ")</f>
        <v xml:space="preserve"> </v>
      </c>
      <c r="AC17" s="3" t="str" cm="1">
        <f t="array" ref="AC17">IFERROR(_xlfn.IFS($C17="Energy",O17*$AI17,$C17="Water",O17*$AK17,$C17="Waste",O17*$AM17)," ")</f>
        <v xml:space="preserve"> </v>
      </c>
      <c r="AD17" s="3" t="str" cm="1">
        <f t="array" ref="AD17">IFERROR(_xlfn.IFS($C17="Energy",P17*$AI17,$C17="Water",P17*$AK17,$C17="Waste",P17*$AM17)," ")</f>
        <v xml:space="preserve"> </v>
      </c>
      <c r="AE17" s="3" t="str" cm="1">
        <f t="array" ref="AE17">IFERROR(_xlfn.IFS($C17="Energy",Q17*$AI17,$C17="Water",Q17*$AK17,$C17="Waste",Q17*$AM17)," ")</f>
        <v xml:space="preserve"> </v>
      </c>
      <c r="AF17" s="3" t="str" cm="1">
        <f t="array" ref="AF17">IFERROR(_xlfn.IFS($C17="Energy",R17*$AI17,$C17="Water",R17*$AK17,$C17="Waste",R17*$AM17)," ")</f>
        <v xml:space="preserve"> </v>
      </c>
      <c r="AG17" s="3" t="str" cm="1">
        <f t="array" ref="AG17">IFERROR(_xlfn.IFS($C17="Energy",S17*$AI17,$C17="Water",S17*$AK17,$C17="Waste",S17*$AM17)," ")</f>
        <v xml:space="preserve"> </v>
      </c>
      <c r="AH17" s="3" t="str">
        <f t="shared" si="38"/>
        <v xml:space="preserve"> </v>
      </c>
      <c r="AI17" s="3" t="str">
        <f>IFERROR(VLOOKUP(AH17,Conversions!$E$61:$F$75,2,FALSE)," ")</f>
        <v xml:space="preserve"> </v>
      </c>
      <c r="AJ17" s="3" t="str">
        <f t="shared" si="39"/>
        <v xml:space="preserve"> </v>
      </c>
      <c r="AK17" s="3" t="str">
        <f>IF(C17="Water",VLOOKUP(U17,Conversions!$C$27:$E$32,3,FALSE)," ")</f>
        <v xml:space="preserve"> </v>
      </c>
      <c r="AL17" s="3" t="str">
        <f t="shared" si="40"/>
        <v xml:space="preserve"> </v>
      </c>
      <c r="AM17" s="3" t="str">
        <f>IF(C17="Waste",VLOOKUP(U17,Conversions!$C$37:$F$41,3,FALSE)," ")</f>
        <v xml:space="preserve"> </v>
      </c>
      <c r="AN17" s="66" t="str">
        <f t="shared" si="41"/>
        <v xml:space="preserve"> </v>
      </c>
      <c r="AO17" s="118"/>
      <c r="AP17" s="1" t="str">
        <f t="shared" si="42"/>
        <v xml:space="preserve"> </v>
      </c>
    </row>
    <row r="18" spans="2:42" ht="14.5" x14ac:dyDescent="0.35">
      <c r="B18" s="40"/>
      <c r="C18" s="3">
        <f>'1. Data input'!C15</f>
        <v>0</v>
      </c>
      <c r="D18" s="3">
        <f>'1. Data input'!D15</f>
        <v>0</v>
      </c>
      <c r="E18" s="3">
        <f>'1. Data input'!E15</f>
        <v>0</v>
      </c>
      <c r="F18" s="3">
        <f>'1. Data input'!F15</f>
        <v>0</v>
      </c>
      <c r="G18" s="3">
        <f>'1. Data input'!G15</f>
        <v>0</v>
      </c>
      <c r="H18" s="121" t="str">
        <f>IFERROR(MAX(_xlfn.IFS('1. Data input'!$G15="Meter reading",'1. Data input'!J15-'1. Data input'!I15,'1. Data input'!$G15="Consumption",'1. Data input'!J15),0)," ")</f>
        <v xml:space="preserve"> </v>
      </c>
      <c r="I18" s="121" t="str">
        <f>IFERROR(MAX(_xlfn.IFS('1. Data input'!$G15="Meter reading",'1. Data input'!K15-'1. Data input'!J15,'1. Data input'!$G15="Consumption",'1. Data input'!K15),0)," ")</f>
        <v xml:space="preserve"> </v>
      </c>
      <c r="J18" s="121" t="str">
        <f>IFERROR(MAX(_xlfn.IFS('1. Data input'!$G15="Meter reading",'1. Data input'!L15-'1. Data input'!K15,'1. Data input'!$G15="Consumption",'1. Data input'!L15),0)," ")</f>
        <v xml:space="preserve"> </v>
      </c>
      <c r="K18" s="121" t="str">
        <f>IFERROR(MAX(_xlfn.IFS('1. Data input'!$G15="Meter reading",'1. Data input'!M15-'1. Data input'!L15,'1. Data input'!$G15="Consumption",'1. Data input'!M15),0)," ")</f>
        <v xml:space="preserve"> </v>
      </c>
      <c r="L18" s="121" t="str">
        <f>IFERROR(MAX(_xlfn.IFS('1. Data input'!$G15="Meter reading",'1. Data input'!N15-'1. Data input'!M15,'1. Data input'!$G15="Consumption",'1. Data input'!N15),0)," ")</f>
        <v xml:space="preserve"> </v>
      </c>
      <c r="M18" s="121" t="str">
        <f>IFERROR(MAX(_xlfn.IFS('1. Data input'!$G15="Meter reading",'1. Data input'!O15-'1. Data input'!N15,'1. Data input'!$G15="Consumption",'1. Data input'!O15),0)," ")</f>
        <v xml:space="preserve"> </v>
      </c>
      <c r="N18" s="121" t="str">
        <f>IFERROR(MAX(_xlfn.IFS('1. Data input'!$G15="Meter reading",'1. Data input'!P15-'1. Data input'!O15,'1. Data input'!$G15="Consumption",'1. Data input'!P15),0)," ")</f>
        <v xml:space="preserve"> </v>
      </c>
      <c r="O18" s="121" t="str">
        <f>IFERROR(MAX(_xlfn.IFS('1. Data input'!$G15="Meter reading",'1. Data input'!Q15-'1. Data input'!P15,'1. Data input'!$G15="Consumption",'1. Data input'!Q15),0)," ")</f>
        <v xml:space="preserve"> </v>
      </c>
      <c r="P18" s="121" t="str">
        <f>IFERROR(MAX(_xlfn.IFS('1. Data input'!$G15="Meter reading",'1. Data input'!R15-'1. Data input'!Q15,'1. Data input'!$G15="Consumption",'1. Data input'!R15),0)," ")</f>
        <v xml:space="preserve"> </v>
      </c>
      <c r="Q18" s="121" t="str">
        <f>IFERROR(MAX(_xlfn.IFS('1. Data input'!$G15="Meter reading",'1. Data input'!S15-'1. Data input'!R15,'1. Data input'!$G15="Consumption",'1. Data input'!S15),0)," ")</f>
        <v xml:space="preserve"> </v>
      </c>
      <c r="R18" s="121" t="str">
        <f>IFERROR(MAX(_xlfn.IFS('1. Data input'!$G15="Meter reading",'1. Data input'!T15-'1. Data input'!S15,'1. Data input'!$G15="Consumption",'1. Data input'!T15),0)," ")</f>
        <v xml:space="preserve"> </v>
      </c>
      <c r="S18" s="121" t="str">
        <f>IFERROR(MAX(_xlfn.IFS('1. Data input'!$G15="Meter reading",'1. Data input'!U15-'1. Data input'!T15,'1. Data input'!$G15="Consumption",'1. Data input'!U15),0)," ")</f>
        <v xml:space="preserve"> </v>
      </c>
      <c r="T18" s="122">
        <f t="shared" si="43"/>
        <v>0</v>
      </c>
      <c r="U18" s="122">
        <f t="shared" si="37"/>
        <v>0</v>
      </c>
      <c r="V18" s="3" t="str" cm="1">
        <f t="array" ref="V18">IFERROR(_xlfn.IFS($C18="Energy",H18*$AI18,$C18="Water",H18*$AK18,$C18="Waste",H18*$AM18)," ")</f>
        <v xml:space="preserve"> </v>
      </c>
      <c r="W18" s="3" t="str" cm="1">
        <f t="array" ref="W18">IFERROR(_xlfn.IFS($C18="Energy",I18*$AI18,$C18="Water",I18*$AK18,$C18="Waste",I18*$AM18)," ")</f>
        <v xml:space="preserve"> </v>
      </c>
      <c r="X18" s="3" t="str" cm="1">
        <f t="array" ref="X18">IFERROR(_xlfn.IFS($C18="Energy",J18*$AI18,$C18="Water",J18*$AK18,$C18="Waste",J18*$AM18)," ")</f>
        <v xml:space="preserve"> </v>
      </c>
      <c r="Y18" s="3" t="str" cm="1">
        <f t="array" ref="Y18">IFERROR(_xlfn.IFS($C18="Energy",K18*$AI18,$C18="Water",K18*$AK18,$C18="Waste",K18*$AM18)," ")</f>
        <v xml:space="preserve"> </v>
      </c>
      <c r="Z18" s="3" t="str" cm="1">
        <f t="array" ref="Z18">IFERROR(_xlfn.IFS($C18="Energy",L18*$AI18,$C18="Water",L18*$AK18,$C18="Waste",L18*$AM18)," ")</f>
        <v xml:space="preserve"> </v>
      </c>
      <c r="AA18" s="3" t="str" cm="1">
        <f t="array" ref="AA18">IFERROR(_xlfn.IFS($C18="Energy",M18*$AI18,$C18="Water",M18*$AK18,$C18="Waste",M18*$AM18)," ")</f>
        <v xml:space="preserve"> </v>
      </c>
      <c r="AB18" s="3" t="str" cm="1">
        <f t="array" ref="AB18">IFERROR(_xlfn.IFS($C18="Energy",N18*$AI18,$C18="Water",N18*$AK18,$C18="Waste",N18*$AM18)," ")</f>
        <v xml:space="preserve"> </v>
      </c>
      <c r="AC18" s="3" t="str" cm="1">
        <f t="array" ref="AC18">IFERROR(_xlfn.IFS($C18="Energy",O18*$AI18,$C18="Water",O18*$AK18,$C18="Waste",O18*$AM18)," ")</f>
        <v xml:space="preserve"> </v>
      </c>
      <c r="AD18" s="3" t="str" cm="1">
        <f t="array" ref="AD18">IFERROR(_xlfn.IFS($C18="Energy",P18*$AI18,$C18="Water",P18*$AK18,$C18="Waste",P18*$AM18)," ")</f>
        <v xml:space="preserve"> </v>
      </c>
      <c r="AE18" s="3" t="str" cm="1">
        <f t="array" ref="AE18">IFERROR(_xlfn.IFS($C18="Energy",Q18*$AI18,$C18="Water",Q18*$AK18,$C18="Waste",Q18*$AM18)," ")</f>
        <v xml:space="preserve"> </v>
      </c>
      <c r="AF18" s="3" t="str" cm="1">
        <f t="array" ref="AF18">IFERROR(_xlfn.IFS($C18="Energy",R18*$AI18,$C18="Water",R18*$AK18,$C18="Waste",R18*$AM18)," ")</f>
        <v xml:space="preserve"> </v>
      </c>
      <c r="AG18" s="3" t="str" cm="1">
        <f t="array" ref="AG18">IFERROR(_xlfn.IFS($C18="Energy",S18*$AI18,$C18="Water",S18*$AK18,$C18="Waste",S18*$AM18)," ")</f>
        <v xml:space="preserve"> </v>
      </c>
      <c r="AH18" s="3" t="str">
        <f t="shared" si="38"/>
        <v xml:space="preserve"> </v>
      </c>
      <c r="AI18" s="3" t="str">
        <f>IFERROR(VLOOKUP(AH18,Conversions!$E$61:$F$75,2,FALSE)," ")</f>
        <v xml:space="preserve"> </v>
      </c>
      <c r="AJ18" s="3" t="str">
        <f t="shared" si="39"/>
        <v xml:space="preserve"> </v>
      </c>
      <c r="AK18" s="3" t="str">
        <f>IF(C18="Water",VLOOKUP(U18,Conversions!$C$27:$E$32,3,FALSE)," ")</f>
        <v xml:space="preserve"> </v>
      </c>
      <c r="AL18" s="3" t="str">
        <f t="shared" si="40"/>
        <v xml:space="preserve"> </v>
      </c>
      <c r="AM18" s="3" t="str">
        <f>IF(C18="Waste",VLOOKUP(U18,Conversions!$C$37:$F$41,3,FALSE)," ")</f>
        <v xml:space="preserve"> </v>
      </c>
      <c r="AN18" s="66" t="str">
        <f t="shared" si="41"/>
        <v xml:space="preserve"> </v>
      </c>
      <c r="AO18" s="118"/>
      <c r="AP18" s="1" t="str">
        <f t="shared" si="42"/>
        <v xml:space="preserve"> </v>
      </c>
    </row>
    <row r="19" spans="2:42" ht="14.5" x14ac:dyDescent="0.35">
      <c r="B19" s="40"/>
      <c r="C19" s="3">
        <f>'1. Data input'!C16</f>
        <v>0</v>
      </c>
      <c r="D19" s="3">
        <f>'1. Data input'!D16</f>
        <v>0</v>
      </c>
      <c r="E19" s="3">
        <f>'1. Data input'!E16</f>
        <v>0</v>
      </c>
      <c r="F19" s="3">
        <f>'1. Data input'!F16</f>
        <v>0</v>
      </c>
      <c r="G19" s="3">
        <f>'1. Data input'!G16</f>
        <v>0</v>
      </c>
      <c r="H19" s="121" t="str">
        <f>IFERROR(MAX(_xlfn.IFS('1. Data input'!$G16="Meter reading",'1. Data input'!J16-'1. Data input'!I16,'1. Data input'!$G16="Consumption",'1. Data input'!J16),0)," ")</f>
        <v xml:space="preserve"> </v>
      </c>
      <c r="I19" s="121" t="str">
        <f>IFERROR(MAX(_xlfn.IFS('1. Data input'!$G16="Meter reading",'1. Data input'!K16-'1. Data input'!J16,'1. Data input'!$G16="Consumption",'1. Data input'!K16),0)," ")</f>
        <v xml:space="preserve"> </v>
      </c>
      <c r="J19" s="121" t="str">
        <f>IFERROR(MAX(_xlfn.IFS('1. Data input'!$G16="Meter reading",'1. Data input'!L16-'1. Data input'!K16,'1. Data input'!$G16="Consumption",'1. Data input'!L16),0)," ")</f>
        <v xml:space="preserve"> </v>
      </c>
      <c r="K19" s="121" t="str">
        <f>IFERROR(MAX(_xlfn.IFS('1. Data input'!$G16="Meter reading",'1. Data input'!M16-'1. Data input'!L16,'1. Data input'!$G16="Consumption",'1. Data input'!M16),0)," ")</f>
        <v xml:space="preserve"> </v>
      </c>
      <c r="L19" s="121" t="str">
        <f>IFERROR(MAX(_xlfn.IFS('1. Data input'!$G16="Meter reading",'1. Data input'!N16-'1. Data input'!M16,'1. Data input'!$G16="Consumption",'1. Data input'!N16),0)," ")</f>
        <v xml:space="preserve"> </v>
      </c>
      <c r="M19" s="121" t="str">
        <f>IFERROR(MAX(_xlfn.IFS('1. Data input'!$G16="Meter reading",'1. Data input'!O16-'1. Data input'!N16,'1. Data input'!$G16="Consumption",'1. Data input'!O16),0)," ")</f>
        <v xml:space="preserve"> </v>
      </c>
      <c r="N19" s="121" t="str">
        <f>IFERROR(MAX(_xlfn.IFS('1. Data input'!$G16="Meter reading",'1. Data input'!P16-'1. Data input'!O16,'1. Data input'!$G16="Consumption",'1. Data input'!P16),0)," ")</f>
        <v xml:space="preserve"> </v>
      </c>
      <c r="O19" s="121" t="str">
        <f>IFERROR(MAX(_xlfn.IFS('1. Data input'!$G16="Meter reading",'1. Data input'!Q16-'1. Data input'!P16,'1. Data input'!$G16="Consumption",'1. Data input'!Q16),0)," ")</f>
        <v xml:space="preserve"> </v>
      </c>
      <c r="P19" s="121" t="str">
        <f>IFERROR(MAX(_xlfn.IFS('1. Data input'!$G16="Meter reading",'1. Data input'!R16-'1. Data input'!Q16,'1. Data input'!$G16="Consumption",'1. Data input'!R16),0)," ")</f>
        <v xml:space="preserve"> </v>
      </c>
      <c r="Q19" s="121" t="str">
        <f>IFERROR(MAX(_xlfn.IFS('1. Data input'!$G16="Meter reading",'1. Data input'!S16-'1. Data input'!R16,'1. Data input'!$G16="Consumption",'1. Data input'!S16),0)," ")</f>
        <v xml:space="preserve"> </v>
      </c>
      <c r="R19" s="121" t="str">
        <f>IFERROR(MAX(_xlfn.IFS('1. Data input'!$G16="Meter reading",'1. Data input'!T16-'1. Data input'!S16,'1. Data input'!$G16="Consumption",'1. Data input'!T16),0)," ")</f>
        <v xml:space="preserve"> </v>
      </c>
      <c r="S19" s="121" t="str">
        <f>IFERROR(MAX(_xlfn.IFS('1. Data input'!$G16="Meter reading",'1. Data input'!U16-'1. Data input'!T16,'1. Data input'!$G16="Consumption",'1. Data input'!U16),0)," ")</f>
        <v xml:space="preserve"> </v>
      </c>
      <c r="T19" s="122">
        <f t="shared" si="43"/>
        <v>0</v>
      </c>
      <c r="U19" s="122">
        <f t="shared" si="37"/>
        <v>0</v>
      </c>
      <c r="V19" s="3" t="str" cm="1">
        <f t="array" ref="V19">IFERROR(_xlfn.IFS($C19="Energy",H19*$AI19,$C19="Water",H19*$AK19,$C19="Waste",H19*$AM19)," ")</f>
        <v xml:space="preserve"> </v>
      </c>
      <c r="W19" s="3" t="str" cm="1">
        <f t="array" ref="W19">IFERROR(_xlfn.IFS($C19="Energy",I19*$AI19,$C19="Water",I19*$AK19,$C19="Waste",I19*$AM19)," ")</f>
        <v xml:space="preserve"> </v>
      </c>
      <c r="X19" s="3" t="str" cm="1">
        <f t="array" ref="X19">IFERROR(_xlfn.IFS($C19="Energy",J19*$AI19,$C19="Water",J19*$AK19,$C19="Waste",J19*$AM19)," ")</f>
        <v xml:space="preserve"> </v>
      </c>
      <c r="Y19" s="3" t="str" cm="1">
        <f t="array" ref="Y19">IFERROR(_xlfn.IFS($C19="Energy",K19*$AI19,$C19="Water",K19*$AK19,$C19="Waste",K19*$AM19)," ")</f>
        <v xml:space="preserve"> </v>
      </c>
      <c r="Z19" s="3" t="str" cm="1">
        <f t="array" ref="Z19">IFERROR(_xlfn.IFS($C19="Energy",L19*$AI19,$C19="Water",L19*$AK19,$C19="Waste",L19*$AM19)," ")</f>
        <v xml:space="preserve"> </v>
      </c>
      <c r="AA19" s="3" t="str" cm="1">
        <f t="array" ref="AA19">IFERROR(_xlfn.IFS($C19="Energy",M19*$AI19,$C19="Water",M19*$AK19,$C19="Waste",M19*$AM19)," ")</f>
        <v xml:space="preserve"> </v>
      </c>
      <c r="AB19" s="3" t="str" cm="1">
        <f t="array" ref="AB19">IFERROR(_xlfn.IFS($C19="Energy",N19*$AI19,$C19="Water",N19*$AK19,$C19="Waste",N19*$AM19)," ")</f>
        <v xml:space="preserve"> </v>
      </c>
      <c r="AC19" s="3" t="str" cm="1">
        <f t="array" ref="AC19">IFERROR(_xlfn.IFS($C19="Energy",O19*$AI19,$C19="Water",O19*$AK19,$C19="Waste",O19*$AM19)," ")</f>
        <v xml:space="preserve"> </v>
      </c>
      <c r="AD19" s="3" t="str" cm="1">
        <f t="array" ref="AD19">IFERROR(_xlfn.IFS($C19="Energy",P19*$AI19,$C19="Water",P19*$AK19,$C19="Waste",P19*$AM19)," ")</f>
        <v xml:space="preserve"> </v>
      </c>
      <c r="AE19" s="3" t="str" cm="1">
        <f t="array" ref="AE19">IFERROR(_xlfn.IFS($C19="Energy",Q19*$AI19,$C19="Water",Q19*$AK19,$C19="Waste",Q19*$AM19)," ")</f>
        <v xml:space="preserve"> </v>
      </c>
      <c r="AF19" s="3" t="str" cm="1">
        <f t="array" ref="AF19">IFERROR(_xlfn.IFS($C19="Energy",R19*$AI19,$C19="Water",R19*$AK19,$C19="Waste",R19*$AM19)," ")</f>
        <v xml:space="preserve"> </v>
      </c>
      <c r="AG19" s="3" t="str" cm="1">
        <f t="array" ref="AG19">IFERROR(_xlfn.IFS($C19="Energy",S19*$AI19,$C19="Water",S19*$AK19,$C19="Waste",S19*$AM19)," ")</f>
        <v xml:space="preserve"> </v>
      </c>
      <c r="AH19" s="3" t="str">
        <f t="shared" si="38"/>
        <v xml:space="preserve"> </v>
      </c>
      <c r="AI19" s="3" t="str">
        <f>IFERROR(VLOOKUP(AH19,Conversions!$E$61:$F$75,2,FALSE)," ")</f>
        <v xml:space="preserve"> </v>
      </c>
      <c r="AJ19" s="3" t="str">
        <f t="shared" si="39"/>
        <v xml:space="preserve"> </v>
      </c>
      <c r="AK19" s="3" t="str">
        <f>IF(C19="Water",VLOOKUP(U19,Conversions!$C$27:$E$32,3,FALSE)," ")</f>
        <v xml:space="preserve"> </v>
      </c>
      <c r="AL19" s="3" t="str">
        <f t="shared" si="40"/>
        <v xml:space="preserve"> </v>
      </c>
      <c r="AM19" s="3" t="str">
        <f>IF(C19="Waste",VLOOKUP(U19,Conversions!$C$37:$F$41,3,FALSE)," ")</f>
        <v xml:space="preserve"> </v>
      </c>
      <c r="AN19" s="66" t="str">
        <f t="shared" si="41"/>
        <v xml:space="preserve"> </v>
      </c>
      <c r="AO19" s="118"/>
      <c r="AP19" s="1" t="str">
        <f t="shared" si="42"/>
        <v xml:space="preserve"> </v>
      </c>
    </row>
    <row r="20" spans="2:42" ht="14.5" x14ac:dyDescent="0.35">
      <c r="B20" s="40"/>
      <c r="C20" s="3">
        <f>'1. Data input'!C17</f>
        <v>0</v>
      </c>
      <c r="D20" s="3">
        <f>'1. Data input'!D17</f>
        <v>0</v>
      </c>
      <c r="E20" s="3">
        <f>'1. Data input'!E17</f>
        <v>0</v>
      </c>
      <c r="F20" s="3">
        <f>'1. Data input'!F17</f>
        <v>0</v>
      </c>
      <c r="G20" s="3">
        <f>'1. Data input'!G17</f>
        <v>0</v>
      </c>
      <c r="H20" s="121" t="str">
        <f>IFERROR(MAX(_xlfn.IFS('1. Data input'!$G17="Meter reading",'1. Data input'!J17-'1. Data input'!I17,'1. Data input'!$G17="Consumption",'1. Data input'!J17),0)," ")</f>
        <v xml:space="preserve"> </v>
      </c>
      <c r="I20" s="121" t="str">
        <f>IFERROR(MAX(_xlfn.IFS('1. Data input'!$G17="Meter reading",'1. Data input'!K17-'1. Data input'!J17,'1. Data input'!$G17="Consumption",'1. Data input'!K17),0)," ")</f>
        <v xml:space="preserve"> </v>
      </c>
      <c r="J20" s="121" t="str">
        <f>IFERROR(MAX(_xlfn.IFS('1. Data input'!$G17="Meter reading",'1. Data input'!L17-'1. Data input'!K17,'1. Data input'!$G17="Consumption",'1. Data input'!L17),0)," ")</f>
        <v xml:space="preserve"> </v>
      </c>
      <c r="K20" s="121" t="str">
        <f>IFERROR(MAX(_xlfn.IFS('1. Data input'!$G17="Meter reading",'1. Data input'!M17-'1. Data input'!L17,'1. Data input'!$G17="Consumption",'1. Data input'!M17),0)," ")</f>
        <v xml:space="preserve"> </v>
      </c>
      <c r="L20" s="121" t="str">
        <f>IFERROR(MAX(_xlfn.IFS('1. Data input'!$G17="Meter reading",'1. Data input'!N17-'1. Data input'!M17,'1. Data input'!$G17="Consumption",'1. Data input'!N17),0)," ")</f>
        <v xml:space="preserve"> </v>
      </c>
      <c r="M20" s="121" t="str">
        <f>IFERROR(MAX(_xlfn.IFS('1. Data input'!$G17="Meter reading",'1. Data input'!O17-'1. Data input'!N17,'1. Data input'!$G17="Consumption",'1. Data input'!O17),0)," ")</f>
        <v xml:space="preserve"> </v>
      </c>
      <c r="N20" s="121" t="str">
        <f>IFERROR(MAX(_xlfn.IFS('1. Data input'!$G17="Meter reading",'1. Data input'!P17-'1. Data input'!O17,'1. Data input'!$G17="Consumption",'1. Data input'!P17),0)," ")</f>
        <v xml:space="preserve"> </v>
      </c>
      <c r="O20" s="121" t="str">
        <f>IFERROR(MAX(_xlfn.IFS('1. Data input'!$G17="Meter reading",'1. Data input'!Q17-'1. Data input'!P17,'1. Data input'!$G17="Consumption",'1. Data input'!Q17),0)," ")</f>
        <v xml:space="preserve"> </v>
      </c>
      <c r="P20" s="121" t="str">
        <f>IFERROR(MAX(_xlfn.IFS('1. Data input'!$G17="Meter reading",'1. Data input'!R17-'1. Data input'!Q17,'1. Data input'!$G17="Consumption",'1. Data input'!R17),0)," ")</f>
        <v xml:space="preserve"> </v>
      </c>
      <c r="Q20" s="121" t="str">
        <f>IFERROR(MAX(_xlfn.IFS('1. Data input'!$G17="Meter reading",'1. Data input'!S17-'1. Data input'!R17,'1. Data input'!$G17="Consumption",'1. Data input'!S17),0)," ")</f>
        <v xml:space="preserve"> </v>
      </c>
      <c r="R20" s="121" t="str">
        <f>IFERROR(MAX(_xlfn.IFS('1. Data input'!$G17="Meter reading",'1. Data input'!T17-'1. Data input'!S17,'1. Data input'!$G17="Consumption",'1. Data input'!T17),0)," ")</f>
        <v xml:space="preserve"> </v>
      </c>
      <c r="S20" s="121" t="str">
        <f>IFERROR(MAX(_xlfn.IFS('1. Data input'!$G17="Meter reading",'1. Data input'!U17-'1. Data input'!T17,'1. Data input'!$G17="Consumption",'1. Data input'!U17),0)," ")</f>
        <v xml:space="preserve"> </v>
      </c>
      <c r="T20" s="122">
        <f t="shared" si="43"/>
        <v>0</v>
      </c>
      <c r="U20" s="122">
        <f t="shared" si="37"/>
        <v>0</v>
      </c>
      <c r="V20" s="3" t="str" cm="1">
        <f t="array" ref="V20">IFERROR(_xlfn.IFS($C20="Energy",H20*$AI20,$C20="Water",H20*$AK20,$C20="Waste",H20*$AM20)," ")</f>
        <v xml:space="preserve"> </v>
      </c>
      <c r="W20" s="3" t="str" cm="1">
        <f t="array" ref="W20">IFERROR(_xlfn.IFS($C20="Energy",I20*$AI20,$C20="Water",I20*$AK20,$C20="Waste",I20*$AM20)," ")</f>
        <v xml:space="preserve"> </v>
      </c>
      <c r="X20" s="3" t="str" cm="1">
        <f t="array" ref="X20">IFERROR(_xlfn.IFS($C20="Energy",J20*$AI20,$C20="Water",J20*$AK20,$C20="Waste",J20*$AM20)," ")</f>
        <v xml:space="preserve"> </v>
      </c>
      <c r="Y20" s="3" t="str" cm="1">
        <f t="array" ref="Y20">IFERROR(_xlfn.IFS($C20="Energy",K20*$AI20,$C20="Water",K20*$AK20,$C20="Waste",K20*$AM20)," ")</f>
        <v xml:space="preserve"> </v>
      </c>
      <c r="Z20" s="3" t="str" cm="1">
        <f t="array" ref="Z20">IFERROR(_xlfn.IFS($C20="Energy",L20*$AI20,$C20="Water",L20*$AK20,$C20="Waste",L20*$AM20)," ")</f>
        <v xml:space="preserve"> </v>
      </c>
      <c r="AA20" s="3" t="str" cm="1">
        <f t="array" ref="AA20">IFERROR(_xlfn.IFS($C20="Energy",M20*$AI20,$C20="Water",M20*$AK20,$C20="Waste",M20*$AM20)," ")</f>
        <v xml:space="preserve"> </v>
      </c>
      <c r="AB20" s="3" t="str" cm="1">
        <f t="array" ref="AB20">IFERROR(_xlfn.IFS($C20="Energy",N20*$AI20,$C20="Water",N20*$AK20,$C20="Waste",N20*$AM20)," ")</f>
        <v xml:space="preserve"> </v>
      </c>
      <c r="AC20" s="3" t="str" cm="1">
        <f t="array" ref="AC20">IFERROR(_xlfn.IFS($C20="Energy",O20*$AI20,$C20="Water",O20*$AK20,$C20="Waste",O20*$AM20)," ")</f>
        <v xml:space="preserve"> </v>
      </c>
      <c r="AD20" s="3" t="str" cm="1">
        <f t="array" ref="AD20">IFERROR(_xlfn.IFS($C20="Energy",P20*$AI20,$C20="Water",P20*$AK20,$C20="Waste",P20*$AM20)," ")</f>
        <v xml:space="preserve"> </v>
      </c>
      <c r="AE20" s="3" t="str" cm="1">
        <f t="array" ref="AE20">IFERROR(_xlfn.IFS($C20="Energy",Q20*$AI20,$C20="Water",Q20*$AK20,$C20="Waste",Q20*$AM20)," ")</f>
        <v xml:space="preserve"> </v>
      </c>
      <c r="AF20" s="3" t="str" cm="1">
        <f t="array" ref="AF20">IFERROR(_xlfn.IFS($C20="Energy",R20*$AI20,$C20="Water",R20*$AK20,$C20="Waste",R20*$AM20)," ")</f>
        <v xml:space="preserve"> </v>
      </c>
      <c r="AG20" s="3" t="str" cm="1">
        <f t="array" ref="AG20">IFERROR(_xlfn.IFS($C20="Energy",S20*$AI20,$C20="Water",S20*$AK20,$C20="Waste",S20*$AM20)," ")</f>
        <v xml:space="preserve"> </v>
      </c>
      <c r="AH20" s="3" t="str">
        <f t="shared" si="38"/>
        <v xml:space="preserve"> </v>
      </c>
      <c r="AI20" s="3" t="str">
        <f>IFERROR(VLOOKUP(AH20,Conversions!$E$61:$F$75,2,FALSE)," ")</f>
        <v xml:space="preserve"> </v>
      </c>
      <c r="AJ20" s="3" t="str">
        <f t="shared" si="39"/>
        <v xml:space="preserve"> </v>
      </c>
      <c r="AK20" s="3" t="str">
        <f>IF(C20="Water",VLOOKUP(U20,Conversions!$C$27:$E$32,3,FALSE)," ")</f>
        <v xml:space="preserve"> </v>
      </c>
      <c r="AL20" s="3" t="str">
        <f t="shared" si="40"/>
        <v xml:space="preserve"> </v>
      </c>
      <c r="AM20" s="3" t="str">
        <f>IF(C20="Waste",VLOOKUP(U20,Conversions!$C$37:$F$41,3,FALSE)," ")</f>
        <v xml:space="preserve"> </v>
      </c>
      <c r="AN20" s="66" t="str">
        <f t="shared" si="41"/>
        <v xml:space="preserve"> </v>
      </c>
      <c r="AO20" s="118"/>
      <c r="AP20" s="1" t="str">
        <f t="shared" si="42"/>
        <v xml:space="preserve"> </v>
      </c>
    </row>
    <row r="21" spans="2:42" ht="14.5" x14ac:dyDescent="0.35">
      <c r="B21" s="40"/>
      <c r="C21" s="3">
        <f>'1. Data input'!C18</f>
        <v>0</v>
      </c>
      <c r="D21" s="3">
        <f>'1. Data input'!D18</f>
        <v>0</v>
      </c>
      <c r="E21" s="3">
        <f>'1. Data input'!E18</f>
        <v>0</v>
      </c>
      <c r="F21" s="3">
        <f>'1. Data input'!F18</f>
        <v>0</v>
      </c>
      <c r="G21" s="3">
        <f>'1. Data input'!G18</f>
        <v>0</v>
      </c>
      <c r="H21" s="121" t="str">
        <f>IFERROR(MAX(_xlfn.IFS('1. Data input'!$G18="Meter reading",'1. Data input'!J18-'1. Data input'!I18,'1. Data input'!$G18="Consumption",'1. Data input'!J18),0)," ")</f>
        <v xml:space="preserve"> </v>
      </c>
      <c r="I21" s="121" t="str">
        <f>IFERROR(MAX(_xlfn.IFS('1. Data input'!$G18="Meter reading",'1. Data input'!K18-'1. Data input'!J18,'1. Data input'!$G18="Consumption",'1. Data input'!K18),0)," ")</f>
        <v xml:space="preserve"> </v>
      </c>
      <c r="J21" s="121" t="str">
        <f>IFERROR(MAX(_xlfn.IFS('1. Data input'!$G18="Meter reading",'1. Data input'!L18-'1. Data input'!K18,'1. Data input'!$G18="Consumption",'1. Data input'!L18),0)," ")</f>
        <v xml:space="preserve"> </v>
      </c>
      <c r="K21" s="121" t="str">
        <f>IFERROR(MAX(_xlfn.IFS('1. Data input'!$G18="Meter reading",'1. Data input'!M18-'1. Data input'!L18,'1. Data input'!$G18="Consumption",'1. Data input'!M18),0)," ")</f>
        <v xml:space="preserve"> </v>
      </c>
      <c r="L21" s="121" t="str">
        <f>IFERROR(MAX(_xlfn.IFS('1. Data input'!$G18="Meter reading",'1. Data input'!N18-'1. Data input'!M18,'1. Data input'!$G18="Consumption",'1. Data input'!N18),0)," ")</f>
        <v xml:space="preserve"> </v>
      </c>
      <c r="M21" s="121" t="str">
        <f>IFERROR(MAX(_xlfn.IFS('1. Data input'!$G18="Meter reading",'1. Data input'!O18-'1. Data input'!N18,'1. Data input'!$G18="Consumption",'1. Data input'!O18),0)," ")</f>
        <v xml:space="preserve"> </v>
      </c>
      <c r="N21" s="121" t="str">
        <f>IFERROR(MAX(_xlfn.IFS('1. Data input'!$G18="Meter reading",'1. Data input'!P18-'1. Data input'!O18,'1. Data input'!$G18="Consumption",'1. Data input'!P18),0)," ")</f>
        <v xml:space="preserve"> </v>
      </c>
      <c r="O21" s="121" t="str">
        <f>IFERROR(MAX(_xlfn.IFS('1. Data input'!$G18="Meter reading",'1. Data input'!Q18-'1. Data input'!P18,'1. Data input'!$G18="Consumption",'1. Data input'!Q18),0)," ")</f>
        <v xml:space="preserve"> </v>
      </c>
      <c r="P21" s="121" t="str">
        <f>IFERROR(MAX(_xlfn.IFS('1. Data input'!$G18="Meter reading",'1. Data input'!R18-'1. Data input'!Q18,'1. Data input'!$G18="Consumption",'1. Data input'!R18),0)," ")</f>
        <v xml:space="preserve"> </v>
      </c>
      <c r="Q21" s="121" t="str">
        <f>IFERROR(MAX(_xlfn.IFS('1. Data input'!$G18="Meter reading",'1. Data input'!S18-'1. Data input'!R18,'1. Data input'!$G18="Consumption",'1. Data input'!S18),0)," ")</f>
        <v xml:space="preserve"> </v>
      </c>
      <c r="R21" s="121" t="str">
        <f>IFERROR(MAX(_xlfn.IFS('1. Data input'!$G18="Meter reading",'1. Data input'!T18-'1. Data input'!S18,'1. Data input'!$G18="Consumption",'1. Data input'!T18),0)," ")</f>
        <v xml:space="preserve"> </v>
      </c>
      <c r="S21" s="121" t="str">
        <f>IFERROR(MAX(_xlfn.IFS('1. Data input'!$G18="Meter reading",'1. Data input'!U18-'1. Data input'!T18,'1. Data input'!$G18="Consumption",'1. Data input'!U18),0)," ")</f>
        <v xml:space="preserve"> </v>
      </c>
      <c r="T21" s="122">
        <f t="shared" si="43"/>
        <v>0</v>
      </c>
      <c r="U21" s="122">
        <f t="shared" si="37"/>
        <v>0</v>
      </c>
      <c r="V21" s="3" t="str" cm="1">
        <f t="array" ref="V21">IFERROR(_xlfn.IFS($C21="Energy",H21*$AI21,$C21="Water",H21*$AK21,$C21="Waste",H21*$AM21)," ")</f>
        <v xml:space="preserve"> </v>
      </c>
      <c r="W21" s="3" t="str" cm="1">
        <f t="array" ref="W21">IFERROR(_xlfn.IFS($C21="Energy",I21*$AI21,$C21="Water",I21*$AK21,$C21="Waste",I21*$AM21)," ")</f>
        <v xml:space="preserve"> </v>
      </c>
      <c r="X21" s="3" t="str" cm="1">
        <f t="array" ref="X21">IFERROR(_xlfn.IFS($C21="Energy",J21*$AI21,$C21="Water",J21*$AK21,$C21="Waste",J21*$AM21)," ")</f>
        <v xml:space="preserve"> </v>
      </c>
      <c r="Y21" s="3" t="str" cm="1">
        <f t="array" ref="Y21">IFERROR(_xlfn.IFS($C21="Energy",K21*$AI21,$C21="Water",K21*$AK21,$C21="Waste",K21*$AM21)," ")</f>
        <v xml:space="preserve"> </v>
      </c>
      <c r="Z21" s="3" t="str" cm="1">
        <f t="array" ref="Z21">IFERROR(_xlfn.IFS($C21="Energy",L21*$AI21,$C21="Water",L21*$AK21,$C21="Waste",L21*$AM21)," ")</f>
        <v xml:space="preserve"> </v>
      </c>
      <c r="AA21" s="3" t="str" cm="1">
        <f t="array" ref="AA21">IFERROR(_xlfn.IFS($C21="Energy",M21*$AI21,$C21="Water",M21*$AK21,$C21="Waste",M21*$AM21)," ")</f>
        <v xml:space="preserve"> </v>
      </c>
      <c r="AB21" s="3" t="str" cm="1">
        <f t="array" ref="AB21">IFERROR(_xlfn.IFS($C21="Energy",N21*$AI21,$C21="Water",N21*$AK21,$C21="Waste",N21*$AM21)," ")</f>
        <v xml:space="preserve"> </v>
      </c>
      <c r="AC21" s="3" t="str" cm="1">
        <f t="array" ref="AC21">IFERROR(_xlfn.IFS($C21="Energy",O21*$AI21,$C21="Water",O21*$AK21,$C21="Waste",O21*$AM21)," ")</f>
        <v xml:space="preserve"> </v>
      </c>
      <c r="AD21" s="3" t="str" cm="1">
        <f t="array" ref="AD21">IFERROR(_xlfn.IFS($C21="Energy",P21*$AI21,$C21="Water",P21*$AK21,$C21="Waste",P21*$AM21)," ")</f>
        <v xml:space="preserve"> </v>
      </c>
      <c r="AE21" s="3" t="str" cm="1">
        <f t="array" ref="AE21">IFERROR(_xlfn.IFS($C21="Energy",Q21*$AI21,$C21="Water",Q21*$AK21,$C21="Waste",Q21*$AM21)," ")</f>
        <v xml:space="preserve"> </v>
      </c>
      <c r="AF21" s="3" t="str" cm="1">
        <f t="array" ref="AF21">IFERROR(_xlfn.IFS($C21="Energy",R21*$AI21,$C21="Water",R21*$AK21,$C21="Waste",R21*$AM21)," ")</f>
        <v xml:space="preserve"> </v>
      </c>
      <c r="AG21" s="3" t="str" cm="1">
        <f t="array" ref="AG21">IFERROR(_xlfn.IFS($C21="Energy",S21*$AI21,$C21="Water",S21*$AK21,$C21="Waste",S21*$AM21)," ")</f>
        <v xml:space="preserve"> </v>
      </c>
      <c r="AH21" s="3" t="str">
        <f t="shared" si="38"/>
        <v xml:space="preserve"> </v>
      </c>
      <c r="AI21" s="3" t="str">
        <f>IFERROR(VLOOKUP(AH21,Conversions!$E$61:$F$75,2,FALSE)," ")</f>
        <v xml:space="preserve"> </v>
      </c>
      <c r="AJ21" s="3" t="str">
        <f t="shared" si="39"/>
        <v xml:space="preserve"> </v>
      </c>
      <c r="AK21" s="3" t="str">
        <f>IF(C21="Water",VLOOKUP(U21,Conversions!$C$27:$E$32,3,FALSE)," ")</f>
        <v xml:space="preserve"> </v>
      </c>
      <c r="AL21" s="3" t="str">
        <f t="shared" si="40"/>
        <v xml:space="preserve"> </v>
      </c>
      <c r="AM21" s="3" t="str">
        <f>IF(C21="Waste",VLOOKUP(U21,Conversions!$C$37:$F$41,3,FALSE)," ")</f>
        <v xml:space="preserve"> </v>
      </c>
      <c r="AN21" s="66" t="str">
        <f t="shared" si="41"/>
        <v xml:space="preserve"> </v>
      </c>
      <c r="AO21" s="118"/>
      <c r="AP21" s="1" t="str">
        <f t="shared" si="42"/>
        <v xml:space="preserve"> </v>
      </c>
    </row>
    <row r="22" spans="2:42" ht="14.5" x14ac:dyDescent="0.35">
      <c r="B22" s="40"/>
      <c r="C22" s="3">
        <f>'1. Data input'!C19</f>
        <v>0</v>
      </c>
      <c r="D22" s="3">
        <f>'1. Data input'!D19</f>
        <v>0</v>
      </c>
      <c r="E22" s="3">
        <f>'1. Data input'!E19</f>
        <v>0</v>
      </c>
      <c r="F22" s="3">
        <f>'1. Data input'!F19</f>
        <v>0</v>
      </c>
      <c r="G22" s="3">
        <f>'1. Data input'!G19</f>
        <v>0</v>
      </c>
      <c r="H22" s="121" t="str">
        <f>IFERROR(MAX(_xlfn.IFS('1. Data input'!$G19="Meter reading",'1. Data input'!J19-'1. Data input'!I19,'1. Data input'!$G19="Consumption",'1. Data input'!J19),0)," ")</f>
        <v xml:space="preserve"> </v>
      </c>
      <c r="I22" s="121" t="str">
        <f>IFERROR(MAX(_xlfn.IFS('1. Data input'!$G19="Meter reading",'1. Data input'!K19-'1. Data input'!J19,'1. Data input'!$G19="Consumption",'1. Data input'!K19),0)," ")</f>
        <v xml:space="preserve"> </v>
      </c>
      <c r="J22" s="121" t="str">
        <f>IFERROR(MAX(_xlfn.IFS('1. Data input'!$G19="Meter reading",'1. Data input'!L19-'1. Data input'!K19,'1. Data input'!$G19="Consumption",'1. Data input'!L19),0)," ")</f>
        <v xml:space="preserve"> </v>
      </c>
      <c r="K22" s="121" t="str">
        <f>IFERROR(MAX(_xlfn.IFS('1. Data input'!$G19="Meter reading",'1. Data input'!M19-'1. Data input'!L19,'1. Data input'!$G19="Consumption",'1. Data input'!M19),0)," ")</f>
        <v xml:space="preserve"> </v>
      </c>
      <c r="L22" s="121" t="str">
        <f>IFERROR(MAX(_xlfn.IFS('1. Data input'!$G19="Meter reading",'1. Data input'!N19-'1. Data input'!M19,'1. Data input'!$G19="Consumption",'1. Data input'!N19),0)," ")</f>
        <v xml:space="preserve"> </v>
      </c>
      <c r="M22" s="121" t="str">
        <f>IFERROR(MAX(_xlfn.IFS('1. Data input'!$G19="Meter reading",'1. Data input'!O19-'1. Data input'!N19,'1. Data input'!$G19="Consumption",'1. Data input'!O19),0)," ")</f>
        <v xml:space="preserve"> </v>
      </c>
      <c r="N22" s="121" t="str">
        <f>IFERROR(MAX(_xlfn.IFS('1. Data input'!$G19="Meter reading",'1. Data input'!P19-'1. Data input'!O19,'1. Data input'!$G19="Consumption",'1. Data input'!P19),0)," ")</f>
        <v xml:space="preserve"> </v>
      </c>
      <c r="O22" s="121" t="str">
        <f>IFERROR(MAX(_xlfn.IFS('1. Data input'!$G19="Meter reading",'1. Data input'!Q19-'1. Data input'!P19,'1. Data input'!$G19="Consumption",'1. Data input'!Q19),0)," ")</f>
        <v xml:space="preserve"> </v>
      </c>
      <c r="P22" s="121" t="str">
        <f>IFERROR(MAX(_xlfn.IFS('1. Data input'!$G19="Meter reading",'1. Data input'!R19-'1. Data input'!Q19,'1. Data input'!$G19="Consumption",'1. Data input'!R19),0)," ")</f>
        <v xml:space="preserve"> </v>
      </c>
      <c r="Q22" s="121" t="str">
        <f>IFERROR(MAX(_xlfn.IFS('1. Data input'!$G19="Meter reading",'1. Data input'!S19-'1. Data input'!R19,'1. Data input'!$G19="Consumption",'1. Data input'!S19),0)," ")</f>
        <v xml:space="preserve"> </v>
      </c>
      <c r="R22" s="121" t="str">
        <f>IFERROR(MAX(_xlfn.IFS('1. Data input'!$G19="Meter reading",'1. Data input'!T19-'1. Data input'!S19,'1. Data input'!$G19="Consumption",'1. Data input'!T19),0)," ")</f>
        <v xml:space="preserve"> </v>
      </c>
      <c r="S22" s="121" t="str">
        <f>IFERROR(MAX(_xlfn.IFS('1. Data input'!$G19="Meter reading",'1. Data input'!U19-'1. Data input'!T19,'1. Data input'!$G19="Consumption",'1. Data input'!U19),0)," ")</f>
        <v xml:space="preserve"> </v>
      </c>
      <c r="T22" s="122">
        <f t="shared" si="43"/>
        <v>0</v>
      </c>
      <c r="U22" s="122">
        <f t="shared" si="37"/>
        <v>0</v>
      </c>
      <c r="V22" s="3" t="str" cm="1">
        <f t="array" ref="V22">IFERROR(_xlfn.IFS($C22="Energy",H22*$AI22,$C22="Water",H22*$AK22,$C22="Waste",H22*$AM22)," ")</f>
        <v xml:space="preserve"> </v>
      </c>
      <c r="W22" s="3" t="str" cm="1">
        <f t="array" ref="W22">IFERROR(_xlfn.IFS($C22="Energy",I22*$AI22,$C22="Water",I22*$AK22,$C22="Waste",I22*$AM22)," ")</f>
        <v xml:space="preserve"> </v>
      </c>
      <c r="X22" s="3" t="str" cm="1">
        <f t="array" ref="X22">IFERROR(_xlfn.IFS($C22="Energy",J22*$AI22,$C22="Water",J22*$AK22,$C22="Waste",J22*$AM22)," ")</f>
        <v xml:space="preserve"> </v>
      </c>
      <c r="Y22" s="3" t="str" cm="1">
        <f t="array" ref="Y22">IFERROR(_xlfn.IFS($C22="Energy",K22*$AI22,$C22="Water",K22*$AK22,$C22="Waste",K22*$AM22)," ")</f>
        <v xml:space="preserve"> </v>
      </c>
      <c r="Z22" s="3" t="str" cm="1">
        <f t="array" ref="Z22">IFERROR(_xlfn.IFS($C22="Energy",L22*$AI22,$C22="Water",L22*$AK22,$C22="Waste",L22*$AM22)," ")</f>
        <v xml:space="preserve"> </v>
      </c>
      <c r="AA22" s="3" t="str" cm="1">
        <f t="array" ref="AA22">IFERROR(_xlfn.IFS($C22="Energy",M22*$AI22,$C22="Water",M22*$AK22,$C22="Waste",M22*$AM22)," ")</f>
        <v xml:space="preserve"> </v>
      </c>
      <c r="AB22" s="3" t="str" cm="1">
        <f t="array" ref="AB22">IFERROR(_xlfn.IFS($C22="Energy",N22*$AI22,$C22="Water",N22*$AK22,$C22="Waste",N22*$AM22)," ")</f>
        <v xml:space="preserve"> </v>
      </c>
      <c r="AC22" s="3" t="str" cm="1">
        <f t="array" ref="AC22">IFERROR(_xlfn.IFS($C22="Energy",O22*$AI22,$C22="Water",O22*$AK22,$C22="Waste",O22*$AM22)," ")</f>
        <v xml:space="preserve"> </v>
      </c>
      <c r="AD22" s="3" t="str" cm="1">
        <f t="array" ref="AD22">IFERROR(_xlfn.IFS($C22="Energy",P22*$AI22,$C22="Water",P22*$AK22,$C22="Waste",P22*$AM22)," ")</f>
        <v xml:space="preserve"> </v>
      </c>
      <c r="AE22" s="3" t="str" cm="1">
        <f t="array" ref="AE22">IFERROR(_xlfn.IFS($C22="Energy",Q22*$AI22,$C22="Water",Q22*$AK22,$C22="Waste",Q22*$AM22)," ")</f>
        <v xml:space="preserve"> </v>
      </c>
      <c r="AF22" s="3" t="str" cm="1">
        <f t="array" ref="AF22">IFERROR(_xlfn.IFS($C22="Energy",R22*$AI22,$C22="Water",R22*$AK22,$C22="Waste",R22*$AM22)," ")</f>
        <v xml:space="preserve"> </v>
      </c>
      <c r="AG22" s="3" t="str" cm="1">
        <f t="array" ref="AG22">IFERROR(_xlfn.IFS($C22="Energy",S22*$AI22,$C22="Water",S22*$AK22,$C22="Waste",S22*$AM22)," ")</f>
        <v xml:space="preserve"> </v>
      </c>
      <c r="AH22" s="3" t="str">
        <f t="shared" si="38"/>
        <v xml:space="preserve"> </v>
      </c>
      <c r="AI22" s="3" t="str">
        <f>IFERROR(VLOOKUP(AH22,Conversions!$E$61:$F$75,2,FALSE)," ")</f>
        <v xml:space="preserve"> </v>
      </c>
      <c r="AJ22" s="3" t="str">
        <f t="shared" si="39"/>
        <v xml:space="preserve"> </v>
      </c>
      <c r="AK22" s="3" t="str">
        <f>IF(C22="Water",VLOOKUP(U22,Conversions!$C$27:$E$32,3,FALSE)," ")</f>
        <v xml:space="preserve"> </v>
      </c>
      <c r="AL22" s="3" t="str">
        <f t="shared" si="40"/>
        <v xml:space="preserve"> </v>
      </c>
      <c r="AM22" s="3" t="str">
        <f>IF(C22="Waste",VLOOKUP(U22,Conversions!$C$37:$F$41,3,FALSE)," ")</f>
        <v xml:space="preserve"> </v>
      </c>
      <c r="AN22" s="66" t="str">
        <f t="shared" si="41"/>
        <v xml:space="preserve"> </v>
      </c>
      <c r="AO22" s="118"/>
      <c r="AP22" s="1" t="str">
        <f t="shared" si="42"/>
        <v xml:space="preserve"> </v>
      </c>
    </row>
    <row r="23" spans="2:42" ht="14.5" x14ac:dyDescent="0.35">
      <c r="B23" s="40"/>
      <c r="C23" s="3">
        <f>'1. Data input'!C20</f>
        <v>0</v>
      </c>
      <c r="D23" s="3">
        <f>'1. Data input'!D20</f>
        <v>0</v>
      </c>
      <c r="E23" s="3">
        <f>'1. Data input'!E20</f>
        <v>0</v>
      </c>
      <c r="F23" s="3">
        <f>'1. Data input'!F20</f>
        <v>0</v>
      </c>
      <c r="G23" s="3">
        <f>'1. Data input'!G20</f>
        <v>0</v>
      </c>
      <c r="H23" s="121" t="str">
        <f>IFERROR(MAX(_xlfn.IFS('1. Data input'!$G20="Meter reading",'1. Data input'!J20-'1. Data input'!I20,'1. Data input'!$G20="Consumption",'1. Data input'!J20),0)," ")</f>
        <v xml:space="preserve"> </v>
      </c>
      <c r="I23" s="121" t="str">
        <f>IFERROR(MAX(_xlfn.IFS('1. Data input'!$G20="Meter reading",'1. Data input'!K20-'1. Data input'!J20,'1. Data input'!$G20="Consumption",'1. Data input'!K20),0)," ")</f>
        <v xml:space="preserve"> </v>
      </c>
      <c r="J23" s="121" t="str">
        <f>IFERROR(MAX(_xlfn.IFS('1. Data input'!$G20="Meter reading",'1. Data input'!L20-'1. Data input'!K20,'1. Data input'!$G20="Consumption",'1. Data input'!L20),0)," ")</f>
        <v xml:space="preserve"> </v>
      </c>
      <c r="K23" s="121" t="str">
        <f>IFERROR(MAX(_xlfn.IFS('1. Data input'!$G20="Meter reading",'1. Data input'!M20-'1. Data input'!L20,'1. Data input'!$G20="Consumption",'1. Data input'!M20),0)," ")</f>
        <v xml:space="preserve"> </v>
      </c>
      <c r="L23" s="121" t="str">
        <f>IFERROR(MAX(_xlfn.IFS('1. Data input'!$G20="Meter reading",'1. Data input'!N20-'1. Data input'!M20,'1. Data input'!$G20="Consumption",'1. Data input'!N20),0)," ")</f>
        <v xml:space="preserve"> </v>
      </c>
      <c r="M23" s="121" t="str">
        <f>IFERROR(MAX(_xlfn.IFS('1. Data input'!$G20="Meter reading",'1. Data input'!O20-'1. Data input'!N20,'1. Data input'!$G20="Consumption",'1. Data input'!O20),0)," ")</f>
        <v xml:space="preserve"> </v>
      </c>
      <c r="N23" s="121" t="str">
        <f>IFERROR(MAX(_xlfn.IFS('1. Data input'!$G20="Meter reading",'1. Data input'!P20-'1. Data input'!O20,'1. Data input'!$G20="Consumption",'1. Data input'!P20),0)," ")</f>
        <v xml:space="preserve"> </v>
      </c>
      <c r="O23" s="121" t="str">
        <f>IFERROR(MAX(_xlfn.IFS('1. Data input'!$G20="Meter reading",'1. Data input'!Q20-'1. Data input'!P20,'1. Data input'!$G20="Consumption",'1. Data input'!Q20),0)," ")</f>
        <v xml:space="preserve"> </v>
      </c>
      <c r="P23" s="121" t="str">
        <f>IFERROR(MAX(_xlfn.IFS('1. Data input'!$G20="Meter reading",'1. Data input'!R20-'1. Data input'!Q20,'1. Data input'!$G20="Consumption",'1. Data input'!R20),0)," ")</f>
        <v xml:space="preserve"> </v>
      </c>
      <c r="Q23" s="121" t="str">
        <f>IFERROR(MAX(_xlfn.IFS('1. Data input'!$G20="Meter reading",'1. Data input'!S20-'1. Data input'!R20,'1. Data input'!$G20="Consumption",'1. Data input'!S20),0)," ")</f>
        <v xml:space="preserve"> </v>
      </c>
      <c r="R23" s="121" t="str">
        <f>IFERROR(MAX(_xlfn.IFS('1. Data input'!$G20="Meter reading",'1. Data input'!T20-'1. Data input'!S20,'1. Data input'!$G20="Consumption",'1. Data input'!T20),0)," ")</f>
        <v xml:space="preserve"> </v>
      </c>
      <c r="S23" s="121" t="str">
        <f>IFERROR(MAX(_xlfn.IFS('1. Data input'!$G20="Meter reading",'1. Data input'!U20-'1. Data input'!T20,'1. Data input'!$G20="Consumption",'1. Data input'!U20),0)," ")</f>
        <v xml:space="preserve"> </v>
      </c>
      <c r="T23" s="122">
        <f t="shared" si="43"/>
        <v>0</v>
      </c>
      <c r="U23" s="122">
        <f t="shared" si="37"/>
        <v>0</v>
      </c>
      <c r="V23" s="3" t="str" cm="1">
        <f t="array" ref="V23">IFERROR(_xlfn.IFS($C23="Energy",H23*$AI23,$C23="Water",H23*$AK23,$C23="Waste",H23*$AM23)," ")</f>
        <v xml:space="preserve"> </v>
      </c>
      <c r="W23" s="3" t="str" cm="1">
        <f t="array" ref="W23">IFERROR(_xlfn.IFS($C23="Energy",I23*$AI23,$C23="Water",I23*$AK23,$C23="Waste",I23*$AM23)," ")</f>
        <v xml:space="preserve"> </v>
      </c>
      <c r="X23" s="3" t="str" cm="1">
        <f t="array" ref="X23">IFERROR(_xlfn.IFS($C23="Energy",J23*$AI23,$C23="Water",J23*$AK23,$C23="Waste",J23*$AM23)," ")</f>
        <v xml:space="preserve"> </v>
      </c>
      <c r="Y23" s="3" t="str" cm="1">
        <f t="array" ref="Y23">IFERROR(_xlfn.IFS($C23="Energy",K23*$AI23,$C23="Water",K23*$AK23,$C23="Waste",K23*$AM23)," ")</f>
        <v xml:space="preserve"> </v>
      </c>
      <c r="Z23" s="3" t="str" cm="1">
        <f t="array" ref="Z23">IFERROR(_xlfn.IFS($C23="Energy",L23*$AI23,$C23="Water",L23*$AK23,$C23="Waste",L23*$AM23)," ")</f>
        <v xml:space="preserve"> </v>
      </c>
      <c r="AA23" s="3" t="str" cm="1">
        <f t="array" ref="AA23">IFERROR(_xlfn.IFS($C23="Energy",M23*$AI23,$C23="Water",M23*$AK23,$C23="Waste",M23*$AM23)," ")</f>
        <v xml:space="preserve"> </v>
      </c>
      <c r="AB23" s="3" t="str" cm="1">
        <f t="array" ref="AB23">IFERROR(_xlfn.IFS($C23="Energy",N23*$AI23,$C23="Water",N23*$AK23,$C23="Waste",N23*$AM23)," ")</f>
        <v xml:space="preserve"> </v>
      </c>
      <c r="AC23" s="3" t="str" cm="1">
        <f t="array" ref="AC23">IFERROR(_xlfn.IFS($C23="Energy",O23*$AI23,$C23="Water",O23*$AK23,$C23="Waste",O23*$AM23)," ")</f>
        <v xml:space="preserve"> </v>
      </c>
      <c r="AD23" s="3" t="str" cm="1">
        <f t="array" ref="AD23">IFERROR(_xlfn.IFS($C23="Energy",P23*$AI23,$C23="Water",P23*$AK23,$C23="Waste",P23*$AM23)," ")</f>
        <v xml:space="preserve"> </v>
      </c>
      <c r="AE23" s="3" t="str" cm="1">
        <f t="array" ref="AE23">IFERROR(_xlfn.IFS($C23="Energy",Q23*$AI23,$C23="Water",Q23*$AK23,$C23="Waste",Q23*$AM23)," ")</f>
        <v xml:space="preserve"> </v>
      </c>
      <c r="AF23" s="3" t="str" cm="1">
        <f t="array" ref="AF23">IFERROR(_xlfn.IFS($C23="Energy",R23*$AI23,$C23="Water",R23*$AK23,$C23="Waste",R23*$AM23)," ")</f>
        <v xml:space="preserve"> </v>
      </c>
      <c r="AG23" s="3" t="str" cm="1">
        <f t="array" ref="AG23">IFERROR(_xlfn.IFS($C23="Energy",S23*$AI23,$C23="Water",S23*$AK23,$C23="Waste",S23*$AM23)," ")</f>
        <v xml:space="preserve"> </v>
      </c>
      <c r="AH23" s="3" t="str">
        <f t="shared" si="38"/>
        <v xml:space="preserve"> </v>
      </c>
      <c r="AI23" s="3" t="str">
        <f>IFERROR(VLOOKUP(AH23,Conversions!$E$61:$F$75,2,FALSE)," ")</f>
        <v xml:space="preserve"> </v>
      </c>
      <c r="AJ23" s="3" t="str">
        <f t="shared" si="39"/>
        <v xml:space="preserve"> </v>
      </c>
      <c r="AK23" s="3" t="str">
        <f>IF(C23="Water",VLOOKUP(U23,Conversions!$C$27:$E$32,3,FALSE)," ")</f>
        <v xml:space="preserve"> </v>
      </c>
      <c r="AL23" s="3" t="str">
        <f t="shared" si="40"/>
        <v xml:space="preserve"> </v>
      </c>
      <c r="AM23" s="3" t="str">
        <f>IF(C23="Waste",VLOOKUP(U23,Conversions!$C$37:$F$41,3,FALSE)," ")</f>
        <v xml:space="preserve"> </v>
      </c>
      <c r="AN23" s="66" t="str">
        <f t="shared" si="41"/>
        <v xml:space="preserve"> </v>
      </c>
      <c r="AO23" s="118"/>
    </row>
    <row r="24" spans="2:42" ht="14.5" x14ac:dyDescent="0.35">
      <c r="B24" s="40"/>
      <c r="C24" s="3">
        <f>'1. Data input'!C21</f>
        <v>0</v>
      </c>
      <c r="D24" s="3">
        <f>'1. Data input'!D21</f>
        <v>0</v>
      </c>
      <c r="E24" s="3">
        <f>'1. Data input'!E21</f>
        <v>0</v>
      </c>
      <c r="F24" s="3">
        <f>'1. Data input'!F21</f>
        <v>0</v>
      </c>
      <c r="G24" s="3">
        <f>'1. Data input'!G21</f>
        <v>0</v>
      </c>
      <c r="H24" s="121" t="str">
        <f>IFERROR(MAX(_xlfn.IFS('1. Data input'!$G21="Meter reading",'1. Data input'!J21-'1. Data input'!I21,'1. Data input'!$G21="Consumption",'1. Data input'!J21),0)," ")</f>
        <v xml:space="preserve"> </v>
      </c>
      <c r="I24" s="121" t="str">
        <f>IFERROR(MAX(_xlfn.IFS('1. Data input'!$G21="Meter reading",'1. Data input'!K21-'1. Data input'!J21,'1. Data input'!$G21="Consumption",'1. Data input'!K21),0)," ")</f>
        <v xml:space="preserve"> </v>
      </c>
      <c r="J24" s="121" t="str">
        <f>IFERROR(MAX(_xlfn.IFS('1. Data input'!$G21="Meter reading",'1. Data input'!L21-'1. Data input'!K21,'1. Data input'!$G21="Consumption",'1. Data input'!L21),0)," ")</f>
        <v xml:space="preserve"> </v>
      </c>
      <c r="K24" s="121" t="str">
        <f>IFERROR(MAX(_xlfn.IFS('1. Data input'!$G21="Meter reading",'1. Data input'!M21-'1. Data input'!L21,'1. Data input'!$G21="Consumption",'1. Data input'!M21),0)," ")</f>
        <v xml:space="preserve"> </v>
      </c>
      <c r="L24" s="121" t="str">
        <f>IFERROR(MAX(_xlfn.IFS('1. Data input'!$G21="Meter reading",'1. Data input'!N21-'1. Data input'!M21,'1. Data input'!$G21="Consumption",'1. Data input'!N21),0)," ")</f>
        <v xml:space="preserve"> </v>
      </c>
      <c r="M24" s="121" t="str">
        <f>IFERROR(MAX(_xlfn.IFS('1. Data input'!$G21="Meter reading",'1. Data input'!O21-'1. Data input'!N21,'1. Data input'!$G21="Consumption",'1. Data input'!O21),0)," ")</f>
        <v xml:space="preserve"> </v>
      </c>
      <c r="N24" s="121" t="str">
        <f>IFERROR(MAX(_xlfn.IFS('1. Data input'!$G21="Meter reading",'1. Data input'!P21-'1. Data input'!O21,'1. Data input'!$G21="Consumption",'1. Data input'!P21),0)," ")</f>
        <v xml:space="preserve"> </v>
      </c>
      <c r="O24" s="121" t="str">
        <f>IFERROR(MAX(_xlfn.IFS('1. Data input'!$G21="Meter reading",'1. Data input'!Q21-'1. Data input'!P21,'1. Data input'!$G21="Consumption",'1. Data input'!Q21),0)," ")</f>
        <v xml:space="preserve"> </v>
      </c>
      <c r="P24" s="121" t="str">
        <f>IFERROR(MAX(_xlfn.IFS('1. Data input'!$G21="Meter reading",'1. Data input'!R21-'1. Data input'!Q21,'1. Data input'!$G21="Consumption",'1. Data input'!R21),0)," ")</f>
        <v xml:space="preserve"> </v>
      </c>
      <c r="Q24" s="121" t="str">
        <f>IFERROR(MAX(_xlfn.IFS('1. Data input'!$G21="Meter reading",'1. Data input'!S21-'1. Data input'!R21,'1. Data input'!$G21="Consumption",'1. Data input'!S21),0)," ")</f>
        <v xml:space="preserve"> </v>
      </c>
      <c r="R24" s="121" t="str">
        <f>IFERROR(MAX(_xlfn.IFS('1. Data input'!$G21="Meter reading",'1. Data input'!T21-'1. Data input'!S21,'1. Data input'!$G21="Consumption",'1. Data input'!T21),0)," ")</f>
        <v xml:space="preserve"> </v>
      </c>
      <c r="S24" s="121" t="str">
        <f>IFERROR(MAX(_xlfn.IFS('1. Data input'!$G21="Meter reading",'1. Data input'!U21-'1. Data input'!T21,'1. Data input'!$G21="Consumption",'1. Data input'!U21),0)," ")</f>
        <v xml:space="preserve"> </v>
      </c>
      <c r="T24" s="122">
        <f t="shared" si="43"/>
        <v>0</v>
      </c>
      <c r="U24" s="122">
        <f t="shared" si="37"/>
        <v>0</v>
      </c>
      <c r="V24" s="3" t="str" cm="1">
        <f t="array" ref="V24">IFERROR(_xlfn.IFS($C24="Energy",H24*$AI24,$C24="Water",H24*$AK24,$C24="Waste",H24*$AM24)," ")</f>
        <v xml:space="preserve"> </v>
      </c>
      <c r="W24" s="3" t="str" cm="1">
        <f t="array" ref="W24">IFERROR(_xlfn.IFS($C24="Energy",I24*$AI24,$C24="Water",I24*$AK24,$C24="Waste",I24*$AM24)," ")</f>
        <v xml:space="preserve"> </v>
      </c>
      <c r="X24" s="3" t="str" cm="1">
        <f t="array" ref="X24">IFERROR(_xlfn.IFS($C24="Energy",J24*$AI24,$C24="Water",J24*$AK24,$C24="Waste",J24*$AM24)," ")</f>
        <v xml:space="preserve"> </v>
      </c>
      <c r="Y24" s="3" t="str" cm="1">
        <f t="array" ref="Y24">IFERROR(_xlfn.IFS($C24="Energy",K24*$AI24,$C24="Water",K24*$AK24,$C24="Waste",K24*$AM24)," ")</f>
        <v xml:space="preserve"> </v>
      </c>
      <c r="Z24" s="3" t="str" cm="1">
        <f t="array" ref="Z24">IFERROR(_xlfn.IFS($C24="Energy",L24*$AI24,$C24="Water",L24*$AK24,$C24="Waste",L24*$AM24)," ")</f>
        <v xml:space="preserve"> </v>
      </c>
      <c r="AA24" s="3" t="str" cm="1">
        <f t="array" ref="AA24">IFERROR(_xlfn.IFS($C24="Energy",M24*$AI24,$C24="Water",M24*$AK24,$C24="Waste",M24*$AM24)," ")</f>
        <v xml:space="preserve"> </v>
      </c>
      <c r="AB24" s="3" t="str" cm="1">
        <f t="array" ref="AB24">IFERROR(_xlfn.IFS($C24="Energy",N24*$AI24,$C24="Water",N24*$AK24,$C24="Waste",N24*$AM24)," ")</f>
        <v xml:space="preserve"> </v>
      </c>
      <c r="AC24" s="3" t="str" cm="1">
        <f t="array" ref="AC24">IFERROR(_xlfn.IFS($C24="Energy",O24*$AI24,$C24="Water",O24*$AK24,$C24="Waste",O24*$AM24)," ")</f>
        <v xml:space="preserve"> </v>
      </c>
      <c r="AD24" s="3" t="str" cm="1">
        <f t="array" ref="AD24">IFERROR(_xlfn.IFS($C24="Energy",P24*$AI24,$C24="Water",P24*$AK24,$C24="Waste",P24*$AM24)," ")</f>
        <v xml:space="preserve"> </v>
      </c>
      <c r="AE24" s="3" t="str" cm="1">
        <f t="array" ref="AE24">IFERROR(_xlfn.IFS($C24="Energy",Q24*$AI24,$C24="Water",Q24*$AK24,$C24="Waste",Q24*$AM24)," ")</f>
        <v xml:space="preserve"> </v>
      </c>
      <c r="AF24" s="3" t="str" cm="1">
        <f t="array" ref="AF24">IFERROR(_xlfn.IFS($C24="Energy",R24*$AI24,$C24="Water",R24*$AK24,$C24="Waste",R24*$AM24)," ")</f>
        <v xml:space="preserve"> </v>
      </c>
      <c r="AG24" s="3" t="str" cm="1">
        <f t="array" ref="AG24">IFERROR(_xlfn.IFS($C24="Energy",S24*$AI24,$C24="Water",S24*$AK24,$C24="Waste",S24*$AM24)," ")</f>
        <v xml:space="preserve"> </v>
      </c>
      <c r="AH24" s="3" t="str">
        <f t="shared" si="38"/>
        <v xml:space="preserve"> </v>
      </c>
      <c r="AI24" s="3" t="str">
        <f>IFERROR(VLOOKUP(AH24,Conversions!$E$61:$F$75,2,FALSE)," ")</f>
        <v xml:space="preserve"> </v>
      </c>
      <c r="AJ24" s="3" t="str">
        <f t="shared" si="39"/>
        <v xml:space="preserve"> </v>
      </c>
      <c r="AK24" s="3" t="str">
        <f>IF(C24="Water",VLOOKUP(U24,Conversions!$C$27:$E$32,3,FALSE)," ")</f>
        <v xml:space="preserve"> </v>
      </c>
      <c r="AL24" s="3" t="str">
        <f t="shared" si="40"/>
        <v xml:space="preserve"> </v>
      </c>
      <c r="AM24" s="3" t="str">
        <f>IF(C24="Waste",VLOOKUP(U24,Conversions!$C$37:$F$41,3,FALSE)," ")</f>
        <v xml:space="preserve"> </v>
      </c>
      <c r="AN24" s="66" t="str">
        <f t="shared" si="41"/>
        <v xml:space="preserve"> </v>
      </c>
      <c r="AO24" s="118"/>
    </row>
    <row r="25" spans="2:42" ht="14.5" x14ac:dyDescent="0.35">
      <c r="B25" s="40"/>
      <c r="C25" s="3">
        <f>'1. Data input'!C22</f>
        <v>0</v>
      </c>
      <c r="D25" s="3">
        <f>'1. Data input'!D22</f>
        <v>0</v>
      </c>
      <c r="E25" s="3">
        <f>'1. Data input'!E22</f>
        <v>0</v>
      </c>
      <c r="F25" s="3">
        <f>'1. Data input'!F22</f>
        <v>0</v>
      </c>
      <c r="G25" s="3">
        <f>'1. Data input'!G22</f>
        <v>0</v>
      </c>
      <c r="H25" s="121" t="str">
        <f>IFERROR(MAX(_xlfn.IFS('1. Data input'!$G22="Meter reading",'1. Data input'!J22-'1. Data input'!I22,'1. Data input'!$G22="Consumption",'1. Data input'!J22),0)," ")</f>
        <v xml:space="preserve"> </v>
      </c>
      <c r="I25" s="121" t="str">
        <f>IFERROR(MAX(_xlfn.IFS('1. Data input'!$G22="Meter reading",'1. Data input'!K22-'1. Data input'!J22,'1. Data input'!$G22="Consumption",'1. Data input'!K22),0)," ")</f>
        <v xml:space="preserve"> </v>
      </c>
      <c r="J25" s="121" t="str">
        <f>IFERROR(MAX(_xlfn.IFS('1. Data input'!$G22="Meter reading",'1. Data input'!L22-'1. Data input'!K22,'1. Data input'!$G22="Consumption",'1. Data input'!L22),0)," ")</f>
        <v xml:space="preserve"> </v>
      </c>
      <c r="K25" s="121" t="str">
        <f>IFERROR(MAX(_xlfn.IFS('1. Data input'!$G22="Meter reading",'1. Data input'!M22-'1. Data input'!L22,'1. Data input'!$G22="Consumption",'1. Data input'!M22),0)," ")</f>
        <v xml:space="preserve"> </v>
      </c>
      <c r="L25" s="121" t="str">
        <f>IFERROR(MAX(_xlfn.IFS('1. Data input'!$G22="Meter reading",'1. Data input'!N22-'1. Data input'!M22,'1. Data input'!$G22="Consumption",'1. Data input'!N22),0)," ")</f>
        <v xml:space="preserve"> </v>
      </c>
      <c r="M25" s="121" t="str">
        <f>IFERROR(MAX(_xlfn.IFS('1. Data input'!$G22="Meter reading",'1. Data input'!O22-'1. Data input'!N22,'1. Data input'!$G22="Consumption",'1. Data input'!O22),0)," ")</f>
        <v xml:space="preserve"> </v>
      </c>
      <c r="N25" s="121" t="str">
        <f>IFERROR(MAX(_xlfn.IFS('1. Data input'!$G22="Meter reading",'1. Data input'!P22-'1. Data input'!O22,'1. Data input'!$G22="Consumption",'1. Data input'!P22),0)," ")</f>
        <v xml:space="preserve"> </v>
      </c>
      <c r="O25" s="121" t="str">
        <f>IFERROR(MAX(_xlfn.IFS('1. Data input'!$G22="Meter reading",'1. Data input'!Q22-'1. Data input'!P22,'1. Data input'!$G22="Consumption",'1. Data input'!Q22),0)," ")</f>
        <v xml:space="preserve"> </v>
      </c>
      <c r="P25" s="121" t="str">
        <f>IFERROR(MAX(_xlfn.IFS('1. Data input'!$G22="Meter reading",'1. Data input'!R22-'1. Data input'!Q22,'1. Data input'!$G22="Consumption",'1. Data input'!R22),0)," ")</f>
        <v xml:space="preserve"> </v>
      </c>
      <c r="Q25" s="121" t="str">
        <f>IFERROR(MAX(_xlfn.IFS('1. Data input'!$G22="Meter reading",'1. Data input'!S22-'1. Data input'!R22,'1. Data input'!$G22="Consumption",'1. Data input'!S22),0)," ")</f>
        <v xml:space="preserve"> </v>
      </c>
      <c r="R25" s="121" t="str">
        <f>IFERROR(MAX(_xlfn.IFS('1. Data input'!$G22="Meter reading",'1. Data input'!T22-'1. Data input'!S22,'1. Data input'!$G22="Consumption",'1. Data input'!T22),0)," ")</f>
        <v xml:space="preserve"> </v>
      </c>
      <c r="S25" s="121" t="str">
        <f>IFERROR(MAX(_xlfn.IFS('1. Data input'!$G22="Meter reading",'1. Data input'!U22-'1. Data input'!T22,'1. Data input'!$G22="Consumption",'1. Data input'!U22),0)," ")</f>
        <v xml:space="preserve"> </v>
      </c>
      <c r="T25" s="122">
        <f t="shared" si="43"/>
        <v>0</v>
      </c>
      <c r="U25" s="122">
        <f t="shared" si="37"/>
        <v>0</v>
      </c>
      <c r="V25" s="3" t="str" cm="1">
        <f t="array" ref="V25">IFERROR(_xlfn.IFS($C25="Energy",H25*$AI25,$C25="Water",H25*$AK25,$C25="Waste",H25*$AM25)," ")</f>
        <v xml:space="preserve"> </v>
      </c>
      <c r="W25" s="3" t="str" cm="1">
        <f t="array" ref="W25">IFERROR(_xlfn.IFS($C25="Energy",I25*$AI25,$C25="Water",I25*$AK25,$C25="Waste",I25*$AM25)," ")</f>
        <v xml:space="preserve"> </v>
      </c>
      <c r="X25" s="3" t="str" cm="1">
        <f t="array" ref="X25">IFERROR(_xlfn.IFS($C25="Energy",J25*$AI25,$C25="Water",J25*$AK25,$C25="Waste",J25*$AM25)," ")</f>
        <v xml:space="preserve"> </v>
      </c>
      <c r="Y25" s="3" t="str" cm="1">
        <f t="array" ref="Y25">IFERROR(_xlfn.IFS($C25="Energy",K25*$AI25,$C25="Water",K25*$AK25,$C25="Waste",K25*$AM25)," ")</f>
        <v xml:space="preserve"> </v>
      </c>
      <c r="Z25" s="3" t="str" cm="1">
        <f t="array" ref="Z25">IFERROR(_xlfn.IFS($C25="Energy",L25*$AI25,$C25="Water",L25*$AK25,$C25="Waste",L25*$AM25)," ")</f>
        <v xml:space="preserve"> </v>
      </c>
      <c r="AA25" s="3" t="str" cm="1">
        <f t="array" ref="AA25">IFERROR(_xlfn.IFS($C25="Energy",M25*$AI25,$C25="Water",M25*$AK25,$C25="Waste",M25*$AM25)," ")</f>
        <v xml:space="preserve"> </v>
      </c>
      <c r="AB25" s="3" t="str" cm="1">
        <f t="array" ref="AB25">IFERROR(_xlfn.IFS($C25="Energy",N25*$AI25,$C25="Water",N25*$AK25,$C25="Waste",N25*$AM25)," ")</f>
        <v xml:space="preserve"> </v>
      </c>
      <c r="AC25" s="3" t="str" cm="1">
        <f t="array" ref="AC25">IFERROR(_xlfn.IFS($C25="Energy",O25*$AI25,$C25="Water",O25*$AK25,$C25="Waste",O25*$AM25)," ")</f>
        <v xml:space="preserve"> </v>
      </c>
      <c r="AD25" s="3" t="str" cm="1">
        <f t="array" ref="AD25">IFERROR(_xlfn.IFS($C25="Energy",P25*$AI25,$C25="Water",P25*$AK25,$C25="Waste",P25*$AM25)," ")</f>
        <v xml:space="preserve"> </v>
      </c>
      <c r="AE25" s="3" t="str" cm="1">
        <f t="array" ref="AE25">IFERROR(_xlfn.IFS($C25="Energy",Q25*$AI25,$C25="Water",Q25*$AK25,$C25="Waste",Q25*$AM25)," ")</f>
        <v xml:space="preserve"> </v>
      </c>
      <c r="AF25" s="3" t="str" cm="1">
        <f t="array" ref="AF25">IFERROR(_xlfn.IFS($C25="Energy",R25*$AI25,$C25="Water",R25*$AK25,$C25="Waste",R25*$AM25)," ")</f>
        <v xml:space="preserve"> </v>
      </c>
      <c r="AG25" s="3" t="str" cm="1">
        <f t="array" ref="AG25">IFERROR(_xlfn.IFS($C25="Energy",S25*$AI25,$C25="Water",S25*$AK25,$C25="Waste",S25*$AM25)," ")</f>
        <v xml:space="preserve"> </v>
      </c>
      <c r="AH25" s="3" t="str">
        <f t="shared" si="38"/>
        <v xml:space="preserve"> </v>
      </c>
      <c r="AI25" s="3" t="str">
        <f>IFERROR(VLOOKUP(AH25,Conversions!$E$61:$F$75,2,FALSE)," ")</f>
        <v xml:space="preserve"> </v>
      </c>
      <c r="AJ25" s="3" t="str">
        <f t="shared" si="39"/>
        <v xml:space="preserve"> </v>
      </c>
      <c r="AK25" s="3" t="str">
        <f>IF(C25="Water",VLOOKUP(U25,Conversions!$C$27:$E$32,3,FALSE)," ")</f>
        <v xml:space="preserve"> </v>
      </c>
      <c r="AL25" s="3" t="str">
        <f t="shared" si="40"/>
        <v xml:space="preserve"> </v>
      </c>
      <c r="AM25" s="3" t="str">
        <f>IF(C25="Waste",VLOOKUP(U25,Conversions!$C$37:$F$41,3,FALSE)," ")</f>
        <v xml:space="preserve"> </v>
      </c>
      <c r="AN25" s="66" t="str">
        <f t="shared" si="41"/>
        <v xml:space="preserve"> </v>
      </c>
      <c r="AO25" s="118"/>
    </row>
    <row r="26" spans="2:42" ht="14.5" x14ac:dyDescent="0.35">
      <c r="B26" s="40"/>
      <c r="C26" s="3">
        <f>'1. Data input'!C23</f>
        <v>0</v>
      </c>
      <c r="D26" s="3">
        <f>'1. Data input'!D23</f>
        <v>0</v>
      </c>
      <c r="E26" s="3">
        <f>'1. Data input'!E23</f>
        <v>0</v>
      </c>
      <c r="F26" s="3">
        <f>'1. Data input'!F23</f>
        <v>0</v>
      </c>
      <c r="G26" s="3">
        <f>'1. Data input'!G23</f>
        <v>0</v>
      </c>
      <c r="H26" s="121" t="str">
        <f>IFERROR(MAX(_xlfn.IFS('1. Data input'!$G23="Meter reading",'1. Data input'!J23-'1. Data input'!I23,'1. Data input'!$G23="Consumption",'1. Data input'!J23),0)," ")</f>
        <v xml:space="preserve"> </v>
      </c>
      <c r="I26" s="121" t="str">
        <f>IFERROR(MAX(_xlfn.IFS('1. Data input'!$G23="Meter reading",'1. Data input'!K23-'1. Data input'!J23,'1. Data input'!$G23="Consumption",'1. Data input'!K23),0)," ")</f>
        <v xml:space="preserve"> </v>
      </c>
      <c r="J26" s="121" t="str">
        <f>IFERROR(MAX(_xlfn.IFS('1. Data input'!$G23="Meter reading",'1. Data input'!L23-'1. Data input'!K23,'1. Data input'!$G23="Consumption",'1. Data input'!L23),0)," ")</f>
        <v xml:space="preserve"> </v>
      </c>
      <c r="K26" s="121" t="str">
        <f>IFERROR(MAX(_xlfn.IFS('1. Data input'!$G23="Meter reading",'1. Data input'!M23-'1. Data input'!L23,'1. Data input'!$G23="Consumption",'1. Data input'!M23),0)," ")</f>
        <v xml:space="preserve"> </v>
      </c>
      <c r="L26" s="121" t="str">
        <f>IFERROR(MAX(_xlfn.IFS('1. Data input'!$G23="Meter reading",'1. Data input'!N23-'1. Data input'!M23,'1. Data input'!$G23="Consumption",'1. Data input'!N23),0)," ")</f>
        <v xml:space="preserve"> </v>
      </c>
      <c r="M26" s="121" t="str">
        <f>IFERROR(MAX(_xlfn.IFS('1. Data input'!$G23="Meter reading",'1. Data input'!O23-'1. Data input'!N23,'1. Data input'!$G23="Consumption",'1. Data input'!O23),0)," ")</f>
        <v xml:space="preserve"> </v>
      </c>
      <c r="N26" s="121" t="str">
        <f>IFERROR(MAX(_xlfn.IFS('1. Data input'!$G23="Meter reading",'1. Data input'!P23-'1. Data input'!O23,'1. Data input'!$G23="Consumption",'1. Data input'!P23),0)," ")</f>
        <v xml:space="preserve"> </v>
      </c>
      <c r="O26" s="121" t="str">
        <f>IFERROR(MAX(_xlfn.IFS('1. Data input'!$G23="Meter reading",'1. Data input'!Q23-'1. Data input'!P23,'1. Data input'!$G23="Consumption",'1. Data input'!Q23),0)," ")</f>
        <v xml:space="preserve"> </v>
      </c>
      <c r="P26" s="121" t="str">
        <f>IFERROR(MAX(_xlfn.IFS('1. Data input'!$G23="Meter reading",'1. Data input'!R23-'1. Data input'!Q23,'1. Data input'!$G23="Consumption",'1. Data input'!R23),0)," ")</f>
        <v xml:space="preserve"> </v>
      </c>
      <c r="Q26" s="121" t="str">
        <f>IFERROR(MAX(_xlfn.IFS('1. Data input'!$G23="Meter reading",'1. Data input'!S23-'1. Data input'!R23,'1. Data input'!$G23="Consumption",'1. Data input'!S23),0)," ")</f>
        <v xml:space="preserve"> </v>
      </c>
      <c r="R26" s="121" t="str">
        <f>IFERROR(MAX(_xlfn.IFS('1. Data input'!$G23="Meter reading",'1. Data input'!T23-'1. Data input'!S23,'1. Data input'!$G23="Consumption",'1. Data input'!T23),0)," ")</f>
        <v xml:space="preserve"> </v>
      </c>
      <c r="S26" s="121" t="str">
        <f>IFERROR(MAX(_xlfn.IFS('1. Data input'!$G23="Meter reading",'1. Data input'!U23-'1. Data input'!T23,'1. Data input'!$G23="Consumption",'1. Data input'!U23),0)," ")</f>
        <v xml:space="preserve"> </v>
      </c>
      <c r="T26" s="122">
        <f t="shared" si="43"/>
        <v>0</v>
      </c>
      <c r="U26" s="122">
        <f t="shared" si="37"/>
        <v>0</v>
      </c>
      <c r="V26" s="3" t="str" cm="1">
        <f t="array" ref="V26">IFERROR(_xlfn.IFS($C26="Energy",H26*$AI26,$C26="Water",H26*$AK26,$C26="Waste",H26*$AM26)," ")</f>
        <v xml:space="preserve"> </v>
      </c>
      <c r="W26" s="3" t="str" cm="1">
        <f t="array" ref="W26">IFERROR(_xlfn.IFS($C26="Energy",I26*$AI26,$C26="Water",I26*$AK26,$C26="Waste",I26*$AM26)," ")</f>
        <v xml:space="preserve"> </v>
      </c>
      <c r="X26" s="3" t="str" cm="1">
        <f t="array" ref="X26">IFERROR(_xlfn.IFS($C26="Energy",J26*$AI26,$C26="Water",J26*$AK26,$C26="Waste",J26*$AM26)," ")</f>
        <v xml:space="preserve"> </v>
      </c>
      <c r="Y26" s="3" t="str" cm="1">
        <f t="array" ref="Y26">IFERROR(_xlfn.IFS($C26="Energy",K26*$AI26,$C26="Water",K26*$AK26,$C26="Waste",K26*$AM26)," ")</f>
        <v xml:space="preserve"> </v>
      </c>
      <c r="Z26" s="3" t="str" cm="1">
        <f t="array" ref="Z26">IFERROR(_xlfn.IFS($C26="Energy",L26*$AI26,$C26="Water",L26*$AK26,$C26="Waste",L26*$AM26)," ")</f>
        <v xml:space="preserve"> </v>
      </c>
      <c r="AA26" s="3" t="str" cm="1">
        <f t="array" ref="AA26">IFERROR(_xlfn.IFS($C26="Energy",M26*$AI26,$C26="Water",M26*$AK26,$C26="Waste",M26*$AM26)," ")</f>
        <v xml:space="preserve"> </v>
      </c>
      <c r="AB26" s="3" t="str" cm="1">
        <f t="array" ref="AB26">IFERROR(_xlfn.IFS($C26="Energy",N26*$AI26,$C26="Water",N26*$AK26,$C26="Waste",N26*$AM26)," ")</f>
        <v xml:space="preserve"> </v>
      </c>
      <c r="AC26" s="3" t="str" cm="1">
        <f t="array" ref="AC26">IFERROR(_xlfn.IFS($C26="Energy",O26*$AI26,$C26="Water",O26*$AK26,$C26="Waste",O26*$AM26)," ")</f>
        <v xml:space="preserve"> </v>
      </c>
      <c r="AD26" s="3" t="str" cm="1">
        <f t="array" ref="AD26">IFERROR(_xlfn.IFS($C26="Energy",P26*$AI26,$C26="Water",P26*$AK26,$C26="Waste",P26*$AM26)," ")</f>
        <v xml:space="preserve"> </v>
      </c>
      <c r="AE26" s="3" t="str" cm="1">
        <f t="array" ref="AE26">IFERROR(_xlfn.IFS($C26="Energy",Q26*$AI26,$C26="Water",Q26*$AK26,$C26="Waste",Q26*$AM26)," ")</f>
        <v xml:space="preserve"> </v>
      </c>
      <c r="AF26" s="3" t="str" cm="1">
        <f t="array" ref="AF26">IFERROR(_xlfn.IFS($C26="Energy",R26*$AI26,$C26="Water",R26*$AK26,$C26="Waste",R26*$AM26)," ")</f>
        <v xml:space="preserve"> </v>
      </c>
      <c r="AG26" s="3" t="str" cm="1">
        <f t="array" ref="AG26">IFERROR(_xlfn.IFS($C26="Energy",S26*$AI26,$C26="Water",S26*$AK26,$C26="Waste",S26*$AM26)," ")</f>
        <v xml:space="preserve"> </v>
      </c>
      <c r="AH26" s="3" t="str">
        <f t="shared" si="38"/>
        <v xml:space="preserve"> </v>
      </c>
      <c r="AI26" s="3" t="str">
        <f>IFERROR(VLOOKUP(AH26,Conversions!$E$61:$F$75,2,FALSE)," ")</f>
        <v xml:space="preserve"> </v>
      </c>
      <c r="AJ26" s="3" t="str">
        <f t="shared" si="39"/>
        <v xml:space="preserve"> </v>
      </c>
      <c r="AK26" s="3" t="str">
        <f>IF(C26="Water",VLOOKUP(U26,Conversions!$C$27:$E$32,3,FALSE)," ")</f>
        <v xml:space="preserve"> </v>
      </c>
      <c r="AL26" s="3" t="str">
        <f t="shared" si="40"/>
        <v xml:space="preserve"> </v>
      </c>
      <c r="AM26" s="3" t="str">
        <f>IF(C26="Waste",VLOOKUP(U26,Conversions!$C$37:$F$41,3,FALSE)," ")</f>
        <v xml:space="preserve"> </v>
      </c>
      <c r="AN26" s="66" t="str">
        <f t="shared" si="41"/>
        <v xml:space="preserve"> </v>
      </c>
      <c r="AO26" s="118"/>
    </row>
    <row r="27" spans="2:42" ht="14.5" x14ac:dyDescent="0.35">
      <c r="B27" s="40"/>
      <c r="C27" s="3">
        <f>'1. Data input'!C24</f>
        <v>0</v>
      </c>
      <c r="D27" s="3">
        <f>'1. Data input'!D24</f>
        <v>0</v>
      </c>
      <c r="E27" s="3">
        <f>'1. Data input'!E24</f>
        <v>0</v>
      </c>
      <c r="F27" s="3">
        <f>'1. Data input'!F24</f>
        <v>0</v>
      </c>
      <c r="G27" s="3">
        <f>'1. Data input'!G24</f>
        <v>0</v>
      </c>
      <c r="H27" s="121" t="str">
        <f>IFERROR(MAX(_xlfn.IFS('1. Data input'!$G24="Meter reading",'1. Data input'!J24-'1. Data input'!I24,'1. Data input'!$G24="Consumption",'1. Data input'!J24),0)," ")</f>
        <v xml:space="preserve"> </v>
      </c>
      <c r="I27" s="121" t="str">
        <f>IFERROR(MAX(_xlfn.IFS('1. Data input'!$G24="Meter reading",'1. Data input'!K24-'1. Data input'!J24,'1. Data input'!$G24="Consumption",'1. Data input'!K24),0)," ")</f>
        <v xml:space="preserve"> </v>
      </c>
      <c r="J27" s="121" t="str">
        <f>IFERROR(MAX(_xlfn.IFS('1. Data input'!$G24="Meter reading",'1. Data input'!L24-'1. Data input'!K24,'1. Data input'!$G24="Consumption",'1. Data input'!L24),0)," ")</f>
        <v xml:space="preserve"> </v>
      </c>
      <c r="K27" s="121" t="str">
        <f>IFERROR(MAX(_xlfn.IFS('1. Data input'!$G24="Meter reading",'1. Data input'!M24-'1. Data input'!L24,'1. Data input'!$G24="Consumption",'1. Data input'!M24),0)," ")</f>
        <v xml:space="preserve"> </v>
      </c>
      <c r="L27" s="121" t="str">
        <f>IFERROR(MAX(_xlfn.IFS('1. Data input'!$G24="Meter reading",'1. Data input'!N24-'1. Data input'!M24,'1. Data input'!$G24="Consumption",'1. Data input'!N24),0)," ")</f>
        <v xml:space="preserve"> </v>
      </c>
      <c r="M27" s="121" t="str">
        <f>IFERROR(MAX(_xlfn.IFS('1. Data input'!$G24="Meter reading",'1. Data input'!O24-'1. Data input'!N24,'1. Data input'!$G24="Consumption",'1. Data input'!O24),0)," ")</f>
        <v xml:space="preserve"> </v>
      </c>
      <c r="N27" s="121" t="str">
        <f>IFERROR(MAX(_xlfn.IFS('1. Data input'!$G24="Meter reading",'1. Data input'!P24-'1. Data input'!O24,'1. Data input'!$G24="Consumption",'1. Data input'!P24),0)," ")</f>
        <v xml:space="preserve"> </v>
      </c>
      <c r="O27" s="121" t="str">
        <f>IFERROR(MAX(_xlfn.IFS('1. Data input'!$G24="Meter reading",'1. Data input'!Q24-'1. Data input'!P24,'1. Data input'!$G24="Consumption",'1. Data input'!Q24),0)," ")</f>
        <v xml:space="preserve"> </v>
      </c>
      <c r="P27" s="121" t="str">
        <f>IFERROR(MAX(_xlfn.IFS('1. Data input'!$G24="Meter reading",'1. Data input'!R24-'1. Data input'!Q24,'1. Data input'!$G24="Consumption",'1. Data input'!R24),0)," ")</f>
        <v xml:space="preserve"> </v>
      </c>
      <c r="Q27" s="121" t="str">
        <f>IFERROR(MAX(_xlfn.IFS('1. Data input'!$G24="Meter reading",'1. Data input'!S24-'1. Data input'!R24,'1. Data input'!$G24="Consumption",'1. Data input'!S24),0)," ")</f>
        <v xml:space="preserve"> </v>
      </c>
      <c r="R27" s="121" t="str">
        <f>IFERROR(MAX(_xlfn.IFS('1. Data input'!$G24="Meter reading",'1. Data input'!T24-'1. Data input'!S24,'1. Data input'!$G24="Consumption",'1. Data input'!T24),0)," ")</f>
        <v xml:space="preserve"> </v>
      </c>
      <c r="S27" s="121" t="str">
        <f>IFERROR(MAX(_xlfn.IFS('1. Data input'!$G24="Meter reading",'1. Data input'!U24-'1. Data input'!T24,'1. Data input'!$G24="Consumption",'1. Data input'!U24),0)," ")</f>
        <v xml:space="preserve"> </v>
      </c>
      <c r="T27" s="122">
        <f t="shared" si="43"/>
        <v>0</v>
      </c>
      <c r="U27" s="122">
        <f t="shared" si="37"/>
        <v>0</v>
      </c>
      <c r="V27" s="3" t="str" cm="1">
        <f t="array" ref="V27">IFERROR(_xlfn.IFS($C27="Energy",H27*$AI27,$C27="Water",H27*$AK27,$C27="Waste",H27*$AM27)," ")</f>
        <v xml:space="preserve"> </v>
      </c>
      <c r="W27" s="3" t="str" cm="1">
        <f t="array" ref="W27">IFERROR(_xlfn.IFS($C27="Energy",I27*$AI27,$C27="Water",I27*$AK27,$C27="Waste",I27*$AM27)," ")</f>
        <v xml:space="preserve"> </v>
      </c>
      <c r="X27" s="3" t="str" cm="1">
        <f t="array" ref="X27">IFERROR(_xlfn.IFS($C27="Energy",J27*$AI27,$C27="Water",J27*$AK27,$C27="Waste",J27*$AM27)," ")</f>
        <v xml:space="preserve"> </v>
      </c>
      <c r="Y27" s="3" t="str" cm="1">
        <f t="array" ref="Y27">IFERROR(_xlfn.IFS($C27="Energy",K27*$AI27,$C27="Water",K27*$AK27,$C27="Waste",K27*$AM27)," ")</f>
        <v xml:space="preserve"> </v>
      </c>
      <c r="Z27" s="3" t="str" cm="1">
        <f t="array" ref="Z27">IFERROR(_xlfn.IFS($C27="Energy",L27*$AI27,$C27="Water",L27*$AK27,$C27="Waste",L27*$AM27)," ")</f>
        <v xml:space="preserve"> </v>
      </c>
      <c r="AA27" s="3" t="str" cm="1">
        <f t="array" ref="AA27">IFERROR(_xlfn.IFS($C27="Energy",M27*$AI27,$C27="Water",M27*$AK27,$C27="Waste",M27*$AM27)," ")</f>
        <v xml:space="preserve"> </v>
      </c>
      <c r="AB27" s="3" t="str" cm="1">
        <f t="array" ref="AB27">IFERROR(_xlfn.IFS($C27="Energy",N27*$AI27,$C27="Water",N27*$AK27,$C27="Waste",N27*$AM27)," ")</f>
        <v xml:space="preserve"> </v>
      </c>
      <c r="AC27" s="3" t="str" cm="1">
        <f t="array" ref="AC27">IFERROR(_xlfn.IFS($C27="Energy",O27*$AI27,$C27="Water",O27*$AK27,$C27="Waste",O27*$AM27)," ")</f>
        <v xml:space="preserve"> </v>
      </c>
      <c r="AD27" s="3" t="str" cm="1">
        <f t="array" ref="AD27">IFERROR(_xlfn.IFS($C27="Energy",P27*$AI27,$C27="Water",P27*$AK27,$C27="Waste",P27*$AM27)," ")</f>
        <v xml:space="preserve"> </v>
      </c>
      <c r="AE27" s="3" t="str" cm="1">
        <f t="array" ref="AE27">IFERROR(_xlfn.IFS($C27="Energy",Q27*$AI27,$C27="Water",Q27*$AK27,$C27="Waste",Q27*$AM27)," ")</f>
        <v xml:space="preserve"> </v>
      </c>
      <c r="AF27" s="3" t="str" cm="1">
        <f t="array" ref="AF27">IFERROR(_xlfn.IFS($C27="Energy",R27*$AI27,$C27="Water",R27*$AK27,$C27="Waste",R27*$AM27)," ")</f>
        <v xml:space="preserve"> </v>
      </c>
      <c r="AG27" s="3" t="str" cm="1">
        <f t="array" ref="AG27">IFERROR(_xlfn.IFS($C27="Energy",S27*$AI27,$C27="Water",S27*$AK27,$C27="Waste",S27*$AM27)," ")</f>
        <v xml:space="preserve"> </v>
      </c>
      <c r="AH27" s="3" t="str">
        <f t="shared" si="38"/>
        <v xml:space="preserve"> </v>
      </c>
      <c r="AI27" s="3" t="str">
        <f>IFERROR(VLOOKUP(AH27,Conversions!$E$61:$F$75,2,FALSE)," ")</f>
        <v xml:space="preserve"> </v>
      </c>
      <c r="AJ27" s="3" t="str">
        <f t="shared" si="39"/>
        <v xml:space="preserve"> </v>
      </c>
      <c r="AK27" s="3" t="str">
        <f>IF(C27="Water",VLOOKUP(U27,Conversions!$C$27:$E$32,3,FALSE)," ")</f>
        <v xml:space="preserve"> </v>
      </c>
      <c r="AL27" s="3" t="str">
        <f t="shared" si="40"/>
        <v xml:space="preserve"> </v>
      </c>
      <c r="AM27" s="3" t="str">
        <f>IF(C27="Waste",VLOOKUP(U27,Conversions!$C$37:$F$41,3,FALSE)," ")</f>
        <v xml:space="preserve"> </v>
      </c>
      <c r="AN27" s="66" t="str">
        <f t="shared" si="41"/>
        <v xml:space="preserve"> </v>
      </c>
      <c r="AO27" s="118"/>
    </row>
    <row r="28" spans="2:42" ht="14.5" x14ac:dyDescent="0.35">
      <c r="B28" s="40"/>
      <c r="C28" s="3">
        <f>'1. Data input'!C25</f>
        <v>0</v>
      </c>
      <c r="D28" s="3">
        <f>'1. Data input'!D25</f>
        <v>0</v>
      </c>
      <c r="E28" s="3">
        <f>'1. Data input'!E25</f>
        <v>0</v>
      </c>
      <c r="F28" s="3">
        <f>'1. Data input'!F25</f>
        <v>0</v>
      </c>
      <c r="G28" s="3">
        <f>'1. Data input'!G25</f>
        <v>0</v>
      </c>
      <c r="H28" s="121" t="str">
        <f>IFERROR(MAX(_xlfn.IFS('1. Data input'!$G25="Meter reading",'1. Data input'!J25-'1. Data input'!I25,'1. Data input'!$G25="Consumption",'1. Data input'!J25),0)," ")</f>
        <v xml:space="preserve"> </v>
      </c>
      <c r="I28" s="121" t="str">
        <f>IFERROR(MAX(_xlfn.IFS('1. Data input'!$G25="Meter reading",'1. Data input'!K25-'1. Data input'!J25,'1. Data input'!$G25="Consumption",'1. Data input'!K25),0)," ")</f>
        <v xml:space="preserve"> </v>
      </c>
      <c r="J28" s="121" t="str">
        <f>IFERROR(MAX(_xlfn.IFS('1. Data input'!$G25="Meter reading",'1. Data input'!L25-'1. Data input'!K25,'1. Data input'!$G25="Consumption",'1. Data input'!L25),0)," ")</f>
        <v xml:space="preserve"> </v>
      </c>
      <c r="K28" s="121" t="str">
        <f>IFERROR(MAX(_xlfn.IFS('1. Data input'!$G25="Meter reading",'1. Data input'!M25-'1. Data input'!L25,'1. Data input'!$G25="Consumption",'1. Data input'!M25),0)," ")</f>
        <v xml:space="preserve"> </v>
      </c>
      <c r="L28" s="121" t="str">
        <f>IFERROR(MAX(_xlfn.IFS('1. Data input'!$G25="Meter reading",'1. Data input'!N25-'1. Data input'!M25,'1. Data input'!$G25="Consumption",'1. Data input'!N25),0)," ")</f>
        <v xml:space="preserve"> </v>
      </c>
      <c r="M28" s="121" t="str">
        <f>IFERROR(MAX(_xlfn.IFS('1. Data input'!$G25="Meter reading",'1. Data input'!O25-'1. Data input'!N25,'1. Data input'!$G25="Consumption",'1. Data input'!O25),0)," ")</f>
        <v xml:space="preserve"> </v>
      </c>
      <c r="N28" s="121" t="str">
        <f>IFERROR(MAX(_xlfn.IFS('1. Data input'!$G25="Meter reading",'1. Data input'!P25-'1. Data input'!O25,'1. Data input'!$G25="Consumption",'1. Data input'!P25),0)," ")</f>
        <v xml:space="preserve"> </v>
      </c>
      <c r="O28" s="121" t="str">
        <f>IFERROR(MAX(_xlfn.IFS('1. Data input'!$G25="Meter reading",'1. Data input'!Q25-'1. Data input'!P25,'1. Data input'!$G25="Consumption",'1. Data input'!Q25),0)," ")</f>
        <v xml:space="preserve"> </v>
      </c>
      <c r="P28" s="121" t="str">
        <f>IFERROR(MAX(_xlfn.IFS('1. Data input'!$G25="Meter reading",'1. Data input'!R25-'1. Data input'!Q25,'1. Data input'!$G25="Consumption",'1. Data input'!R25),0)," ")</f>
        <v xml:space="preserve"> </v>
      </c>
      <c r="Q28" s="121" t="str">
        <f>IFERROR(MAX(_xlfn.IFS('1. Data input'!$G25="Meter reading",'1. Data input'!S25-'1. Data input'!R25,'1. Data input'!$G25="Consumption",'1. Data input'!S25),0)," ")</f>
        <v xml:space="preserve"> </v>
      </c>
      <c r="R28" s="121" t="str">
        <f>IFERROR(MAX(_xlfn.IFS('1. Data input'!$G25="Meter reading",'1. Data input'!T25-'1. Data input'!S25,'1. Data input'!$G25="Consumption",'1. Data input'!T25),0)," ")</f>
        <v xml:space="preserve"> </v>
      </c>
      <c r="S28" s="121" t="str">
        <f>IFERROR(MAX(_xlfn.IFS('1. Data input'!$G25="Meter reading",'1. Data input'!U25-'1. Data input'!T25,'1. Data input'!$G25="Consumption",'1. Data input'!U25),0)," ")</f>
        <v xml:space="preserve"> </v>
      </c>
      <c r="T28" s="122">
        <f t="shared" si="43"/>
        <v>0</v>
      </c>
      <c r="U28" s="122">
        <f t="shared" si="37"/>
        <v>0</v>
      </c>
      <c r="V28" s="3" t="str" cm="1">
        <f t="array" ref="V28">IFERROR(_xlfn.IFS($C28="Energy",H28*$AI28,$C28="Water",H28*$AK28,$C28="Waste",H28*$AM28)," ")</f>
        <v xml:space="preserve"> </v>
      </c>
      <c r="W28" s="3" t="str" cm="1">
        <f t="array" ref="W28">IFERROR(_xlfn.IFS($C28="Energy",I28*$AI28,$C28="Water",I28*$AK28,$C28="Waste",I28*$AM28)," ")</f>
        <v xml:space="preserve"> </v>
      </c>
      <c r="X28" s="3" t="str" cm="1">
        <f t="array" ref="X28">IFERROR(_xlfn.IFS($C28="Energy",J28*$AI28,$C28="Water",J28*$AK28,$C28="Waste",J28*$AM28)," ")</f>
        <v xml:space="preserve"> </v>
      </c>
      <c r="Y28" s="3" t="str" cm="1">
        <f t="array" ref="Y28">IFERROR(_xlfn.IFS($C28="Energy",K28*$AI28,$C28="Water",K28*$AK28,$C28="Waste",K28*$AM28)," ")</f>
        <v xml:space="preserve"> </v>
      </c>
      <c r="Z28" s="3" t="str" cm="1">
        <f t="array" ref="Z28">IFERROR(_xlfn.IFS($C28="Energy",L28*$AI28,$C28="Water",L28*$AK28,$C28="Waste",L28*$AM28)," ")</f>
        <v xml:space="preserve"> </v>
      </c>
      <c r="AA28" s="3" t="str" cm="1">
        <f t="array" ref="AA28">IFERROR(_xlfn.IFS($C28="Energy",M28*$AI28,$C28="Water",M28*$AK28,$C28="Waste",M28*$AM28)," ")</f>
        <v xml:space="preserve"> </v>
      </c>
      <c r="AB28" s="3" t="str" cm="1">
        <f t="array" ref="AB28">IFERROR(_xlfn.IFS($C28="Energy",N28*$AI28,$C28="Water",N28*$AK28,$C28="Waste",N28*$AM28)," ")</f>
        <v xml:space="preserve"> </v>
      </c>
      <c r="AC28" s="3" t="str" cm="1">
        <f t="array" ref="AC28">IFERROR(_xlfn.IFS($C28="Energy",O28*$AI28,$C28="Water",O28*$AK28,$C28="Waste",O28*$AM28)," ")</f>
        <v xml:space="preserve"> </v>
      </c>
      <c r="AD28" s="3" t="str" cm="1">
        <f t="array" ref="AD28">IFERROR(_xlfn.IFS($C28="Energy",P28*$AI28,$C28="Water",P28*$AK28,$C28="Waste",P28*$AM28)," ")</f>
        <v xml:space="preserve"> </v>
      </c>
      <c r="AE28" s="3" t="str" cm="1">
        <f t="array" ref="AE28">IFERROR(_xlfn.IFS($C28="Energy",Q28*$AI28,$C28="Water",Q28*$AK28,$C28="Waste",Q28*$AM28)," ")</f>
        <v xml:space="preserve"> </v>
      </c>
      <c r="AF28" s="3" t="str" cm="1">
        <f t="array" ref="AF28">IFERROR(_xlfn.IFS($C28="Energy",R28*$AI28,$C28="Water",R28*$AK28,$C28="Waste",R28*$AM28)," ")</f>
        <v xml:space="preserve"> </v>
      </c>
      <c r="AG28" s="3" t="str" cm="1">
        <f t="array" ref="AG28">IFERROR(_xlfn.IFS($C28="Energy",S28*$AI28,$C28="Water",S28*$AK28,$C28="Waste",S28*$AM28)," ")</f>
        <v xml:space="preserve"> </v>
      </c>
      <c r="AH28" s="3" t="str">
        <f t="shared" si="38"/>
        <v xml:space="preserve"> </v>
      </c>
      <c r="AI28" s="3" t="str">
        <f>IFERROR(VLOOKUP(AH28,Conversions!$E$61:$F$75,2,FALSE)," ")</f>
        <v xml:space="preserve"> </v>
      </c>
      <c r="AJ28" s="3" t="str">
        <f t="shared" si="39"/>
        <v xml:space="preserve"> </v>
      </c>
      <c r="AK28" s="3" t="str">
        <f>IF(C28="Water",VLOOKUP(U28,Conversions!$C$27:$E$32,3,FALSE)," ")</f>
        <v xml:space="preserve"> </v>
      </c>
      <c r="AL28" s="3" t="str">
        <f t="shared" si="40"/>
        <v xml:space="preserve"> </v>
      </c>
      <c r="AM28" s="3" t="str">
        <f>IF(C28="Waste",VLOOKUP(U28,Conversions!$C$37:$F$41,3,FALSE)," ")</f>
        <v xml:space="preserve"> </v>
      </c>
      <c r="AN28" s="66" t="str">
        <f t="shared" si="41"/>
        <v xml:space="preserve"> </v>
      </c>
      <c r="AO28" s="118"/>
    </row>
    <row r="29" spans="2:42" ht="14.5" x14ac:dyDescent="0.35">
      <c r="B29" s="40"/>
      <c r="C29" s="3">
        <f>'1. Data input'!C26</f>
        <v>0</v>
      </c>
      <c r="D29" s="3">
        <f>'1. Data input'!D26</f>
        <v>0</v>
      </c>
      <c r="E29" s="3">
        <f>'1. Data input'!E26</f>
        <v>0</v>
      </c>
      <c r="F29" s="3">
        <f>'1. Data input'!F26</f>
        <v>0</v>
      </c>
      <c r="G29" s="3">
        <f>'1. Data input'!G26</f>
        <v>0</v>
      </c>
      <c r="H29" s="121" t="str">
        <f>IFERROR(MAX(_xlfn.IFS('1. Data input'!$G26="Meter reading",'1. Data input'!J26-'1. Data input'!I26,'1. Data input'!$G26="Consumption",'1. Data input'!J26),0)," ")</f>
        <v xml:space="preserve"> </v>
      </c>
      <c r="I29" s="121" t="str">
        <f>IFERROR(MAX(_xlfn.IFS('1. Data input'!$G26="Meter reading",'1. Data input'!K26-'1. Data input'!J26,'1. Data input'!$G26="Consumption",'1. Data input'!K26),0)," ")</f>
        <v xml:space="preserve"> </v>
      </c>
      <c r="J29" s="121" t="str">
        <f>IFERROR(MAX(_xlfn.IFS('1. Data input'!$G26="Meter reading",'1. Data input'!L26-'1. Data input'!K26,'1. Data input'!$G26="Consumption",'1. Data input'!L26),0)," ")</f>
        <v xml:space="preserve"> </v>
      </c>
      <c r="K29" s="121" t="str">
        <f>IFERROR(MAX(_xlfn.IFS('1. Data input'!$G26="Meter reading",'1. Data input'!M26-'1. Data input'!L26,'1. Data input'!$G26="Consumption",'1. Data input'!M26),0)," ")</f>
        <v xml:space="preserve"> </v>
      </c>
      <c r="L29" s="121" t="str">
        <f>IFERROR(MAX(_xlfn.IFS('1. Data input'!$G26="Meter reading",'1. Data input'!N26-'1. Data input'!M26,'1. Data input'!$G26="Consumption",'1. Data input'!N26),0)," ")</f>
        <v xml:space="preserve"> </v>
      </c>
      <c r="M29" s="121" t="str">
        <f>IFERROR(MAX(_xlfn.IFS('1. Data input'!$G26="Meter reading",'1. Data input'!O26-'1. Data input'!N26,'1. Data input'!$G26="Consumption",'1. Data input'!O26),0)," ")</f>
        <v xml:space="preserve"> </v>
      </c>
      <c r="N29" s="121" t="str">
        <f>IFERROR(MAX(_xlfn.IFS('1. Data input'!$G26="Meter reading",'1. Data input'!P26-'1. Data input'!O26,'1. Data input'!$G26="Consumption",'1. Data input'!P26),0)," ")</f>
        <v xml:space="preserve"> </v>
      </c>
      <c r="O29" s="121" t="str">
        <f>IFERROR(MAX(_xlfn.IFS('1. Data input'!$G26="Meter reading",'1. Data input'!Q26-'1. Data input'!P26,'1. Data input'!$G26="Consumption",'1. Data input'!Q26),0)," ")</f>
        <v xml:space="preserve"> </v>
      </c>
      <c r="P29" s="121" t="str">
        <f>IFERROR(MAX(_xlfn.IFS('1. Data input'!$G26="Meter reading",'1. Data input'!R26-'1. Data input'!Q26,'1. Data input'!$G26="Consumption",'1. Data input'!R26),0)," ")</f>
        <v xml:space="preserve"> </v>
      </c>
      <c r="Q29" s="121" t="str">
        <f>IFERROR(MAX(_xlfn.IFS('1. Data input'!$G26="Meter reading",'1. Data input'!S26-'1. Data input'!R26,'1. Data input'!$G26="Consumption",'1. Data input'!S26),0)," ")</f>
        <v xml:space="preserve"> </v>
      </c>
      <c r="R29" s="121" t="str">
        <f>IFERROR(MAX(_xlfn.IFS('1. Data input'!$G26="Meter reading",'1. Data input'!T26-'1. Data input'!S26,'1. Data input'!$G26="Consumption",'1. Data input'!T26),0)," ")</f>
        <v xml:space="preserve"> </v>
      </c>
      <c r="S29" s="121" t="str">
        <f>IFERROR(MAX(_xlfn.IFS('1. Data input'!$G26="Meter reading",'1. Data input'!U26-'1. Data input'!T26,'1. Data input'!$G26="Consumption",'1. Data input'!U26),0)," ")</f>
        <v xml:space="preserve"> </v>
      </c>
      <c r="T29" s="122">
        <f t="shared" si="43"/>
        <v>0</v>
      </c>
      <c r="U29" s="122">
        <f t="shared" si="37"/>
        <v>0</v>
      </c>
      <c r="V29" s="3" t="str" cm="1">
        <f t="array" ref="V29">IFERROR(_xlfn.IFS($C29="Energy",H29*$AI29,$C29="Water",H29*$AK29,$C29="Waste",H29*$AM29)," ")</f>
        <v xml:space="preserve"> </v>
      </c>
      <c r="W29" s="3" t="str" cm="1">
        <f t="array" ref="W29">IFERROR(_xlfn.IFS($C29="Energy",I29*$AI29,$C29="Water",I29*$AK29,$C29="Waste",I29*$AM29)," ")</f>
        <v xml:space="preserve"> </v>
      </c>
      <c r="X29" s="3" t="str" cm="1">
        <f t="array" ref="X29">IFERROR(_xlfn.IFS($C29="Energy",J29*$AI29,$C29="Water",J29*$AK29,$C29="Waste",J29*$AM29)," ")</f>
        <v xml:space="preserve"> </v>
      </c>
      <c r="Y29" s="3" t="str" cm="1">
        <f t="array" ref="Y29">IFERROR(_xlfn.IFS($C29="Energy",K29*$AI29,$C29="Water",K29*$AK29,$C29="Waste",K29*$AM29)," ")</f>
        <v xml:space="preserve"> </v>
      </c>
      <c r="Z29" s="3" t="str" cm="1">
        <f t="array" ref="Z29">IFERROR(_xlfn.IFS($C29="Energy",L29*$AI29,$C29="Water",L29*$AK29,$C29="Waste",L29*$AM29)," ")</f>
        <v xml:space="preserve"> </v>
      </c>
      <c r="AA29" s="3" t="str" cm="1">
        <f t="array" ref="AA29">IFERROR(_xlfn.IFS($C29="Energy",M29*$AI29,$C29="Water",M29*$AK29,$C29="Waste",M29*$AM29)," ")</f>
        <v xml:space="preserve"> </v>
      </c>
      <c r="AB29" s="3" t="str" cm="1">
        <f t="array" ref="AB29">IFERROR(_xlfn.IFS($C29="Energy",N29*$AI29,$C29="Water",N29*$AK29,$C29="Waste",N29*$AM29)," ")</f>
        <v xml:space="preserve"> </v>
      </c>
      <c r="AC29" s="3" t="str" cm="1">
        <f t="array" ref="AC29">IFERROR(_xlfn.IFS($C29="Energy",O29*$AI29,$C29="Water",O29*$AK29,$C29="Waste",O29*$AM29)," ")</f>
        <v xml:space="preserve"> </v>
      </c>
      <c r="AD29" s="3" t="str" cm="1">
        <f t="array" ref="AD29">IFERROR(_xlfn.IFS($C29="Energy",P29*$AI29,$C29="Water",P29*$AK29,$C29="Waste",P29*$AM29)," ")</f>
        <v xml:space="preserve"> </v>
      </c>
      <c r="AE29" s="3" t="str" cm="1">
        <f t="array" ref="AE29">IFERROR(_xlfn.IFS($C29="Energy",Q29*$AI29,$C29="Water",Q29*$AK29,$C29="Waste",Q29*$AM29)," ")</f>
        <v xml:space="preserve"> </v>
      </c>
      <c r="AF29" s="3" t="str" cm="1">
        <f t="array" ref="AF29">IFERROR(_xlfn.IFS($C29="Energy",R29*$AI29,$C29="Water",R29*$AK29,$C29="Waste",R29*$AM29)," ")</f>
        <v xml:space="preserve"> </v>
      </c>
      <c r="AG29" s="3" t="str" cm="1">
        <f t="array" ref="AG29">IFERROR(_xlfn.IFS($C29="Energy",S29*$AI29,$C29="Water",S29*$AK29,$C29="Waste",S29*$AM29)," ")</f>
        <v xml:space="preserve"> </v>
      </c>
      <c r="AH29" s="3" t="str">
        <f t="shared" si="38"/>
        <v xml:space="preserve"> </v>
      </c>
      <c r="AI29" s="3" t="str">
        <f>IFERROR(VLOOKUP(AH29,Conversions!$E$61:$F$75,2,FALSE)," ")</f>
        <v xml:space="preserve"> </v>
      </c>
      <c r="AJ29" s="3" t="str">
        <f t="shared" si="39"/>
        <v xml:space="preserve"> </v>
      </c>
      <c r="AK29" s="3" t="str">
        <f>IF(C29="Water",VLOOKUP(U29,Conversions!$C$27:$E$32,3,FALSE)," ")</f>
        <v xml:space="preserve"> </v>
      </c>
      <c r="AL29" s="3" t="str">
        <f t="shared" si="40"/>
        <v xml:space="preserve"> </v>
      </c>
      <c r="AM29" s="3" t="str">
        <f>IF(C29="Waste",VLOOKUP(U29,Conversions!$C$37:$F$41,3,FALSE)," ")</f>
        <v xml:space="preserve"> </v>
      </c>
      <c r="AN29" s="66" t="str">
        <f t="shared" si="41"/>
        <v xml:space="preserve"> </v>
      </c>
      <c r="AO29" s="118"/>
    </row>
    <row r="30" spans="2:42" ht="14.5" x14ac:dyDescent="0.35">
      <c r="B30" s="40"/>
      <c r="C30" s="3">
        <f>'1. Data input'!C27</f>
        <v>0</v>
      </c>
      <c r="D30" s="3">
        <f>'1. Data input'!D27</f>
        <v>0</v>
      </c>
      <c r="E30" s="3">
        <f>'1. Data input'!E27</f>
        <v>0</v>
      </c>
      <c r="F30" s="3">
        <f>'1. Data input'!F27</f>
        <v>0</v>
      </c>
      <c r="G30" s="3">
        <f>'1. Data input'!G27</f>
        <v>0</v>
      </c>
      <c r="H30" s="121" t="str">
        <f>IFERROR(MAX(_xlfn.IFS('1. Data input'!$G27="Meter reading",'1. Data input'!J27-'1. Data input'!I27,'1. Data input'!$G27="Consumption",'1. Data input'!J27),0)," ")</f>
        <v xml:space="preserve"> </v>
      </c>
      <c r="I30" s="121" t="str">
        <f>IFERROR(MAX(_xlfn.IFS('1. Data input'!$G27="Meter reading",'1. Data input'!K27-'1. Data input'!J27,'1. Data input'!$G27="Consumption",'1. Data input'!K27),0)," ")</f>
        <v xml:space="preserve"> </v>
      </c>
      <c r="J30" s="121" t="str">
        <f>IFERROR(MAX(_xlfn.IFS('1. Data input'!$G27="Meter reading",'1. Data input'!L27-'1. Data input'!K27,'1. Data input'!$G27="Consumption",'1. Data input'!L27),0)," ")</f>
        <v xml:space="preserve"> </v>
      </c>
      <c r="K30" s="121" t="str">
        <f>IFERROR(MAX(_xlfn.IFS('1. Data input'!$G27="Meter reading",'1. Data input'!M27-'1. Data input'!L27,'1. Data input'!$G27="Consumption",'1. Data input'!M27),0)," ")</f>
        <v xml:space="preserve"> </v>
      </c>
      <c r="L30" s="121" t="str">
        <f>IFERROR(MAX(_xlfn.IFS('1. Data input'!$G27="Meter reading",'1. Data input'!N27-'1. Data input'!M27,'1. Data input'!$G27="Consumption",'1. Data input'!N27),0)," ")</f>
        <v xml:space="preserve"> </v>
      </c>
      <c r="M30" s="121" t="str">
        <f>IFERROR(MAX(_xlfn.IFS('1. Data input'!$G27="Meter reading",'1. Data input'!O27-'1. Data input'!N27,'1. Data input'!$G27="Consumption",'1. Data input'!O27),0)," ")</f>
        <v xml:space="preserve"> </v>
      </c>
      <c r="N30" s="121" t="str">
        <f>IFERROR(MAX(_xlfn.IFS('1. Data input'!$G27="Meter reading",'1. Data input'!P27-'1. Data input'!O27,'1. Data input'!$G27="Consumption",'1. Data input'!P27),0)," ")</f>
        <v xml:space="preserve"> </v>
      </c>
      <c r="O30" s="121" t="str">
        <f>IFERROR(MAX(_xlfn.IFS('1. Data input'!$G27="Meter reading",'1. Data input'!Q27-'1. Data input'!P27,'1. Data input'!$G27="Consumption",'1. Data input'!Q27),0)," ")</f>
        <v xml:space="preserve"> </v>
      </c>
      <c r="P30" s="121" t="str">
        <f>IFERROR(MAX(_xlfn.IFS('1. Data input'!$G27="Meter reading",'1. Data input'!R27-'1. Data input'!Q27,'1. Data input'!$G27="Consumption",'1. Data input'!R27),0)," ")</f>
        <v xml:space="preserve"> </v>
      </c>
      <c r="Q30" s="121" t="str">
        <f>IFERROR(MAX(_xlfn.IFS('1. Data input'!$G27="Meter reading",'1. Data input'!S27-'1. Data input'!R27,'1. Data input'!$G27="Consumption",'1. Data input'!S27),0)," ")</f>
        <v xml:space="preserve"> </v>
      </c>
      <c r="R30" s="121" t="str">
        <f>IFERROR(MAX(_xlfn.IFS('1. Data input'!$G27="Meter reading",'1. Data input'!T27-'1. Data input'!S27,'1. Data input'!$G27="Consumption",'1. Data input'!T27),0)," ")</f>
        <v xml:space="preserve"> </v>
      </c>
      <c r="S30" s="121" t="str">
        <f>IFERROR(MAX(_xlfn.IFS('1. Data input'!$G27="Meter reading",'1. Data input'!U27-'1. Data input'!T27,'1. Data input'!$G27="Consumption",'1. Data input'!U27),0)," ")</f>
        <v xml:space="preserve"> </v>
      </c>
      <c r="T30" s="122">
        <f t="shared" si="43"/>
        <v>0</v>
      </c>
      <c r="U30" s="122">
        <f t="shared" si="37"/>
        <v>0</v>
      </c>
      <c r="V30" s="3" t="str" cm="1">
        <f t="array" ref="V30">IFERROR(_xlfn.IFS($C30="Energy",H30*$AI30,$C30="Water",H30*$AK30,$C30="Waste",H30*$AM30)," ")</f>
        <v xml:space="preserve"> </v>
      </c>
      <c r="W30" s="3" t="str" cm="1">
        <f t="array" ref="W30">IFERROR(_xlfn.IFS($C30="Energy",I30*$AI30,$C30="Water",I30*$AK30,$C30="Waste",I30*$AM30)," ")</f>
        <v xml:space="preserve"> </v>
      </c>
      <c r="X30" s="3" t="str" cm="1">
        <f t="array" ref="X30">IFERROR(_xlfn.IFS($C30="Energy",J30*$AI30,$C30="Water",J30*$AK30,$C30="Waste",J30*$AM30)," ")</f>
        <v xml:space="preserve"> </v>
      </c>
      <c r="Y30" s="3" t="str" cm="1">
        <f t="array" ref="Y30">IFERROR(_xlfn.IFS($C30="Energy",K30*$AI30,$C30="Water",K30*$AK30,$C30="Waste",K30*$AM30)," ")</f>
        <v xml:space="preserve"> </v>
      </c>
      <c r="Z30" s="3" t="str" cm="1">
        <f t="array" ref="Z30">IFERROR(_xlfn.IFS($C30="Energy",L30*$AI30,$C30="Water",L30*$AK30,$C30="Waste",L30*$AM30)," ")</f>
        <v xml:space="preserve"> </v>
      </c>
      <c r="AA30" s="3" t="str" cm="1">
        <f t="array" ref="AA30">IFERROR(_xlfn.IFS($C30="Energy",M30*$AI30,$C30="Water",M30*$AK30,$C30="Waste",M30*$AM30)," ")</f>
        <v xml:space="preserve"> </v>
      </c>
      <c r="AB30" s="3" t="str" cm="1">
        <f t="array" ref="AB30">IFERROR(_xlfn.IFS($C30="Energy",N30*$AI30,$C30="Water",N30*$AK30,$C30="Waste",N30*$AM30)," ")</f>
        <v xml:space="preserve"> </v>
      </c>
      <c r="AC30" s="3" t="str" cm="1">
        <f t="array" ref="AC30">IFERROR(_xlfn.IFS($C30="Energy",O30*$AI30,$C30="Water",O30*$AK30,$C30="Waste",O30*$AM30)," ")</f>
        <v xml:space="preserve"> </v>
      </c>
      <c r="AD30" s="3" t="str" cm="1">
        <f t="array" ref="AD30">IFERROR(_xlfn.IFS($C30="Energy",P30*$AI30,$C30="Water",P30*$AK30,$C30="Waste",P30*$AM30)," ")</f>
        <v xml:space="preserve"> </v>
      </c>
      <c r="AE30" s="3" t="str" cm="1">
        <f t="array" ref="AE30">IFERROR(_xlfn.IFS($C30="Energy",Q30*$AI30,$C30="Water",Q30*$AK30,$C30="Waste",Q30*$AM30)," ")</f>
        <v xml:space="preserve"> </v>
      </c>
      <c r="AF30" s="3" t="str" cm="1">
        <f t="array" ref="AF30">IFERROR(_xlfn.IFS($C30="Energy",R30*$AI30,$C30="Water",R30*$AK30,$C30="Waste",R30*$AM30)," ")</f>
        <v xml:space="preserve"> </v>
      </c>
      <c r="AG30" s="3" t="str" cm="1">
        <f t="array" ref="AG30">IFERROR(_xlfn.IFS($C30="Energy",S30*$AI30,$C30="Water",S30*$AK30,$C30="Waste",S30*$AM30)," ")</f>
        <v xml:space="preserve"> </v>
      </c>
      <c r="AH30" s="3" t="str">
        <f t="shared" si="38"/>
        <v xml:space="preserve"> </v>
      </c>
      <c r="AI30" s="3" t="str">
        <f>IFERROR(VLOOKUP(AH30,Conversions!$E$61:$F$75,2,FALSE)," ")</f>
        <v xml:space="preserve"> </v>
      </c>
      <c r="AJ30" s="3" t="str">
        <f t="shared" si="39"/>
        <v xml:space="preserve"> </v>
      </c>
      <c r="AK30" s="3" t="str">
        <f>IF(C30="Water",VLOOKUP(U30,Conversions!$C$27:$E$32,3,FALSE)," ")</f>
        <v xml:space="preserve"> </v>
      </c>
      <c r="AL30" s="3" t="str">
        <f t="shared" si="40"/>
        <v xml:space="preserve"> </v>
      </c>
      <c r="AM30" s="3" t="str">
        <f>IF(C30="Waste",VLOOKUP(U30,Conversions!$C$37:$F$41,3,FALSE)," ")</f>
        <v xml:space="preserve"> </v>
      </c>
      <c r="AN30" s="66" t="str">
        <f t="shared" si="41"/>
        <v xml:space="preserve"> </v>
      </c>
      <c r="AO30" s="118"/>
    </row>
    <row r="31" spans="2:42" ht="14.5" x14ac:dyDescent="0.35">
      <c r="B31" s="40"/>
      <c r="C31" s="3">
        <f>'1. Data input'!C28</f>
        <v>0</v>
      </c>
      <c r="D31" s="3">
        <f>'1. Data input'!D28</f>
        <v>0</v>
      </c>
      <c r="E31" s="3">
        <f>'1. Data input'!E28</f>
        <v>0</v>
      </c>
      <c r="F31" s="3">
        <f>'1. Data input'!F28</f>
        <v>0</v>
      </c>
      <c r="G31" s="3">
        <f>'1. Data input'!G28</f>
        <v>0</v>
      </c>
      <c r="H31" s="121" t="str">
        <f>IFERROR(MAX(_xlfn.IFS('1. Data input'!$G28="Meter reading",'1. Data input'!J28-'1. Data input'!I28,'1. Data input'!$G28="Consumption",'1. Data input'!J28),0)," ")</f>
        <v xml:space="preserve"> </v>
      </c>
      <c r="I31" s="121" t="str">
        <f>IFERROR(MAX(_xlfn.IFS('1. Data input'!$G28="Meter reading",'1. Data input'!K28-'1. Data input'!J28,'1. Data input'!$G28="Consumption",'1. Data input'!K28),0)," ")</f>
        <v xml:space="preserve"> </v>
      </c>
      <c r="J31" s="121" t="str">
        <f>IFERROR(MAX(_xlfn.IFS('1. Data input'!$G28="Meter reading",'1. Data input'!L28-'1. Data input'!K28,'1. Data input'!$G28="Consumption",'1. Data input'!L28),0)," ")</f>
        <v xml:space="preserve"> </v>
      </c>
      <c r="K31" s="121" t="str">
        <f>IFERROR(MAX(_xlfn.IFS('1. Data input'!$G28="Meter reading",'1. Data input'!M28-'1. Data input'!L28,'1. Data input'!$G28="Consumption",'1. Data input'!M28),0)," ")</f>
        <v xml:space="preserve"> </v>
      </c>
      <c r="L31" s="121" t="str">
        <f>IFERROR(MAX(_xlfn.IFS('1. Data input'!$G28="Meter reading",'1. Data input'!N28-'1. Data input'!M28,'1. Data input'!$G28="Consumption",'1. Data input'!N28),0)," ")</f>
        <v xml:space="preserve"> </v>
      </c>
      <c r="M31" s="121" t="str">
        <f>IFERROR(MAX(_xlfn.IFS('1. Data input'!$G28="Meter reading",'1. Data input'!O28-'1. Data input'!N28,'1. Data input'!$G28="Consumption",'1. Data input'!O28),0)," ")</f>
        <v xml:space="preserve"> </v>
      </c>
      <c r="N31" s="121" t="str">
        <f>IFERROR(MAX(_xlfn.IFS('1. Data input'!$G28="Meter reading",'1. Data input'!P28-'1. Data input'!O28,'1. Data input'!$G28="Consumption",'1. Data input'!P28),0)," ")</f>
        <v xml:space="preserve"> </v>
      </c>
      <c r="O31" s="121" t="str">
        <f>IFERROR(MAX(_xlfn.IFS('1. Data input'!$G28="Meter reading",'1. Data input'!Q28-'1. Data input'!P28,'1. Data input'!$G28="Consumption",'1. Data input'!Q28),0)," ")</f>
        <v xml:space="preserve"> </v>
      </c>
      <c r="P31" s="121" t="str">
        <f>IFERROR(MAX(_xlfn.IFS('1. Data input'!$G28="Meter reading",'1. Data input'!R28-'1. Data input'!Q28,'1. Data input'!$G28="Consumption",'1. Data input'!R28),0)," ")</f>
        <v xml:space="preserve"> </v>
      </c>
      <c r="Q31" s="121" t="str">
        <f>IFERROR(MAX(_xlfn.IFS('1. Data input'!$G28="Meter reading",'1. Data input'!S28-'1. Data input'!R28,'1. Data input'!$G28="Consumption",'1. Data input'!S28),0)," ")</f>
        <v xml:space="preserve"> </v>
      </c>
      <c r="R31" s="121" t="str">
        <f>IFERROR(MAX(_xlfn.IFS('1. Data input'!$G28="Meter reading",'1. Data input'!T28-'1. Data input'!S28,'1. Data input'!$G28="Consumption",'1. Data input'!T28),0)," ")</f>
        <v xml:space="preserve"> </v>
      </c>
      <c r="S31" s="121" t="str">
        <f>IFERROR(MAX(_xlfn.IFS('1. Data input'!$G28="Meter reading",'1. Data input'!U28-'1. Data input'!T28,'1. Data input'!$G28="Consumption",'1. Data input'!U28),0)," ")</f>
        <v xml:space="preserve"> </v>
      </c>
      <c r="T31" s="122">
        <f t="shared" si="43"/>
        <v>0</v>
      </c>
      <c r="U31" s="122">
        <f t="shared" si="37"/>
        <v>0</v>
      </c>
      <c r="V31" s="3" t="str" cm="1">
        <f t="array" ref="V31">IFERROR(_xlfn.IFS($C31="Energy",H31*$AI31,$C31="Water",H31*$AK31,$C31="Waste",H31*$AM31)," ")</f>
        <v xml:space="preserve"> </v>
      </c>
      <c r="W31" s="3" t="str" cm="1">
        <f t="array" ref="W31">IFERROR(_xlfn.IFS($C31="Energy",I31*$AI31,$C31="Water",I31*$AK31,$C31="Waste",I31*$AM31)," ")</f>
        <v xml:space="preserve"> </v>
      </c>
      <c r="X31" s="3" t="str" cm="1">
        <f t="array" ref="X31">IFERROR(_xlfn.IFS($C31="Energy",J31*$AI31,$C31="Water",J31*$AK31,$C31="Waste",J31*$AM31)," ")</f>
        <v xml:space="preserve"> </v>
      </c>
      <c r="Y31" s="3" t="str" cm="1">
        <f t="array" ref="Y31">IFERROR(_xlfn.IFS($C31="Energy",K31*$AI31,$C31="Water",K31*$AK31,$C31="Waste",K31*$AM31)," ")</f>
        <v xml:space="preserve"> </v>
      </c>
      <c r="Z31" s="3" t="str" cm="1">
        <f t="array" ref="Z31">IFERROR(_xlfn.IFS($C31="Energy",L31*$AI31,$C31="Water",L31*$AK31,$C31="Waste",L31*$AM31)," ")</f>
        <v xml:space="preserve"> </v>
      </c>
      <c r="AA31" s="3" t="str" cm="1">
        <f t="array" ref="AA31">IFERROR(_xlfn.IFS($C31="Energy",M31*$AI31,$C31="Water",M31*$AK31,$C31="Waste",M31*$AM31)," ")</f>
        <v xml:space="preserve"> </v>
      </c>
      <c r="AB31" s="3" t="str" cm="1">
        <f t="array" ref="AB31">IFERROR(_xlfn.IFS($C31="Energy",N31*$AI31,$C31="Water",N31*$AK31,$C31="Waste",N31*$AM31)," ")</f>
        <v xml:space="preserve"> </v>
      </c>
      <c r="AC31" s="3" t="str" cm="1">
        <f t="array" ref="AC31">IFERROR(_xlfn.IFS($C31="Energy",O31*$AI31,$C31="Water",O31*$AK31,$C31="Waste",O31*$AM31)," ")</f>
        <v xml:space="preserve"> </v>
      </c>
      <c r="AD31" s="3" t="str" cm="1">
        <f t="array" ref="AD31">IFERROR(_xlfn.IFS($C31="Energy",P31*$AI31,$C31="Water",P31*$AK31,$C31="Waste",P31*$AM31)," ")</f>
        <v xml:space="preserve"> </v>
      </c>
      <c r="AE31" s="3" t="str" cm="1">
        <f t="array" ref="AE31">IFERROR(_xlfn.IFS($C31="Energy",Q31*$AI31,$C31="Water",Q31*$AK31,$C31="Waste",Q31*$AM31)," ")</f>
        <v xml:space="preserve"> </v>
      </c>
      <c r="AF31" s="3" t="str" cm="1">
        <f t="array" ref="AF31">IFERROR(_xlfn.IFS($C31="Energy",R31*$AI31,$C31="Water",R31*$AK31,$C31="Waste",R31*$AM31)," ")</f>
        <v xml:space="preserve"> </v>
      </c>
      <c r="AG31" s="3" t="str" cm="1">
        <f t="array" ref="AG31">IFERROR(_xlfn.IFS($C31="Energy",S31*$AI31,$C31="Water",S31*$AK31,$C31="Waste",S31*$AM31)," ")</f>
        <v xml:space="preserve"> </v>
      </c>
      <c r="AH31" s="3" t="str">
        <f t="shared" si="38"/>
        <v xml:space="preserve"> </v>
      </c>
      <c r="AI31" s="3" t="str">
        <f>IFERROR(VLOOKUP(AH31,Conversions!$E$61:$F$75,2,FALSE)," ")</f>
        <v xml:space="preserve"> </v>
      </c>
      <c r="AJ31" s="3" t="str">
        <f t="shared" si="39"/>
        <v xml:space="preserve"> </v>
      </c>
      <c r="AK31" s="3" t="str">
        <f>IF(C31="Water",VLOOKUP(U31,Conversions!$C$27:$E$32,3,FALSE)," ")</f>
        <v xml:space="preserve"> </v>
      </c>
      <c r="AL31" s="3" t="str">
        <f t="shared" si="40"/>
        <v xml:space="preserve"> </v>
      </c>
      <c r="AM31" s="3" t="str">
        <f>IF(C31="Waste",VLOOKUP(U31,Conversions!$C$37:$F$41,3,FALSE)," ")</f>
        <v xml:space="preserve"> </v>
      </c>
      <c r="AN31" s="66" t="str">
        <f t="shared" si="41"/>
        <v xml:space="preserve"> </v>
      </c>
      <c r="AO31" s="118"/>
    </row>
    <row r="32" spans="2:42" ht="14.5" x14ac:dyDescent="0.35">
      <c r="B32" s="40"/>
      <c r="C32" s="3">
        <f>'1. Data input'!C29</f>
        <v>0</v>
      </c>
      <c r="D32" s="3">
        <f>'1. Data input'!D29</f>
        <v>0</v>
      </c>
      <c r="E32" s="3">
        <f>'1. Data input'!E29</f>
        <v>0</v>
      </c>
      <c r="F32" s="3">
        <f>'1. Data input'!F29</f>
        <v>0</v>
      </c>
      <c r="G32" s="3">
        <f>'1. Data input'!G29</f>
        <v>0</v>
      </c>
      <c r="H32" s="121" t="str">
        <f>IFERROR(MAX(_xlfn.IFS('1. Data input'!$G29="Meter reading",'1. Data input'!J29-'1. Data input'!I29,'1. Data input'!$G29="Consumption",'1. Data input'!J29),0)," ")</f>
        <v xml:space="preserve"> </v>
      </c>
      <c r="I32" s="121" t="str">
        <f>IFERROR(MAX(_xlfn.IFS('1. Data input'!$G29="Meter reading",'1. Data input'!K29-'1. Data input'!J29,'1. Data input'!$G29="Consumption",'1. Data input'!K29),0)," ")</f>
        <v xml:space="preserve"> </v>
      </c>
      <c r="J32" s="121" t="str">
        <f>IFERROR(MAX(_xlfn.IFS('1. Data input'!$G29="Meter reading",'1. Data input'!L29-'1. Data input'!K29,'1. Data input'!$G29="Consumption",'1. Data input'!L29),0)," ")</f>
        <v xml:space="preserve"> </v>
      </c>
      <c r="K32" s="121" t="str">
        <f>IFERROR(MAX(_xlfn.IFS('1. Data input'!$G29="Meter reading",'1. Data input'!M29-'1. Data input'!L29,'1. Data input'!$G29="Consumption",'1. Data input'!M29),0)," ")</f>
        <v xml:space="preserve"> </v>
      </c>
      <c r="L32" s="121" t="str">
        <f>IFERROR(MAX(_xlfn.IFS('1. Data input'!$G29="Meter reading",'1. Data input'!N29-'1. Data input'!M29,'1. Data input'!$G29="Consumption",'1. Data input'!N29),0)," ")</f>
        <v xml:space="preserve"> </v>
      </c>
      <c r="M32" s="121" t="str">
        <f>IFERROR(MAX(_xlfn.IFS('1. Data input'!$G29="Meter reading",'1. Data input'!O29-'1. Data input'!N29,'1. Data input'!$G29="Consumption",'1. Data input'!O29),0)," ")</f>
        <v xml:space="preserve"> </v>
      </c>
      <c r="N32" s="121" t="str">
        <f>IFERROR(MAX(_xlfn.IFS('1. Data input'!$G29="Meter reading",'1. Data input'!P29-'1. Data input'!O29,'1. Data input'!$G29="Consumption",'1. Data input'!P29),0)," ")</f>
        <v xml:space="preserve"> </v>
      </c>
      <c r="O32" s="121" t="str">
        <f>IFERROR(MAX(_xlfn.IFS('1. Data input'!$G29="Meter reading",'1. Data input'!Q29-'1. Data input'!P29,'1. Data input'!$G29="Consumption",'1. Data input'!Q29),0)," ")</f>
        <v xml:space="preserve"> </v>
      </c>
      <c r="P32" s="121" t="str">
        <f>IFERROR(MAX(_xlfn.IFS('1. Data input'!$G29="Meter reading",'1. Data input'!R29-'1. Data input'!Q29,'1. Data input'!$G29="Consumption",'1. Data input'!R29),0)," ")</f>
        <v xml:space="preserve"> </v>
      </c>
      <c r="Q32" s="121" t="str">
        <f>IFERROR(MAX(_xlfn.IFS('1. Data input'!$G29="Meter reading",'1. Data input'!S29-'1. Data input'!R29,'1. Data input'!$G29="Consumption",'1. Data input'!S29),0)," ")</f>
        <v xml:space="preserve"> </v>
      </c>
      <c r="R32" s="121" t="str">
        <f>IFERROR(MAX(_xlfn.IFS('1. Data input'!$G29="Meter reading",'1. Data input'!T29-'1. Data input'!S29,'1. Data input'!$G29="Consumption",'1. Data input'!T29),0)," ")</f>
        <v xml:space="preserve"> </v>
      </c>
      <c r="S32" s="121" t="str">
        <f>IFERROR(MAX(_xlfn.IFS('1. Data input'!$G29="Meter reading",'1. Data input'!U29-'1. Data input'!T29,'1. Data input'!$G29="Consumption",'1. Data input'!U29),0)," ")</f>
        <v xml:space="preserve"> </v>
      </c>
      <c r="T32" s="122">
        <f t="shared" si="43"/>
        <v>0</v>
      </c>
      <c r="U32" s="122">
        <f t="shared" si="37"/>
        <v>0</v>
      </c>
      <c r="V32" s="3" t="str" cm="1">
        <f t="array" ref="V32">IFERROR(_xlfn.IFS($C32="Energy",H32*$AI32,$C32="Water",H32*$AK32,$C32="Waste",H32*$AM32)," ")</f>
        <v xml:space="preserve"> </v>
      </c>
      <c r="W32" s="3" t="str" cm="1">
        <f t="array" ref="W32">IFERROR(_xlfn.IFS($C32="Energy",I32*$AI32,$C32="Water",I32*$AK32,$C32="Waste",I32*$AM32)," ")</f>
        <v xml:space="preserve"> </v>
      </c>
      <c r="X32" s="3" t="str" cm="1">
        <f t="array" ref="X32">IFERROR(_xlfn.IFS($C32="Energy",J32*$AI32,$C32="Water",J32*$AK32,$C32="Waste",J32*$AM32)," ")</f>
        <v xml:space="preserve"> </v>
      </c>
      <c r="Y32" s="3" t="str" cm="1">
        <f t="array" ref="Y32">IFERROR(_xlfn.IFS($C32="Energy",K32*$AI32,$C32="Water",K32*$AK32,$C32="Waste",K32*$AM32)," ")</f>
        <v xml:space="preserve"> </v>
      </c>
      <c r="Z32" s="3" t="str" cm="1">
        <f t="array" ref="Z32">IFERROR(_xlfn.IFS($C32="Energy",L32*$AI32,$C32="Water",L32*$AK32,$C32="Waste",L32*$AM32)," ")</f>
        <v xml:space="preserve"> </v>
      </c>
      <c r="AA32" s="3" t="str" cm="1">
        <f t="array" ref="AA32">IFERROR(_xlfn.IFS($C32="Energy",M32*$AI32,$C32="Water",M32*$AK32,$C32="Waste",M32*$AM32)," ")</f>
        <v xml:space="preserve"> </v>
      </c>
      <c r="AB32" s="3" t="str" cm="1">
        <f t="array" ref="AB32">IFERROR(_xlfn.IFS($C32="Energy",N32*$AI32,$C32="Water",N32*$AK32,$C32="Waste",N32*$AM32)," ")</f>
        <v xml:space="preserve"> </v>
      </c>
      <c r="AC32" s="3" t="str" cm="1">
        <f t="array" ref="AC32">IFERROR(_xlfn.IFS($C32="Energy",O32*$AI32,$C32="Water",O32*$AK32,$C32="Waste",O32*$AM32)," ")</f>
        <v xml:space="preserve"> </v>
      </c>
      <c r="AD32" s="3" t="str" cm="1">
        <f t="array" ref="AD32">IFERROR(_xlfn.IFS($C32="Energy",P32*$AI32,$C32="Water",P32*$AK32,$C32="Waste",P32*$AM32)," ")</f>
        <v xml:space="preserve"> </v>
      </c>
      <c r="AE32" s="3" t="str" cm="1">
        <f t="array" ref="AE32">IFERROR(_xlfn.IFS($C32="Energy",Q32*$AI32,$C32="Water",Q32*$AK32,$C32="Waste",Q32*$AM32)," ")</f>
        <v xml:space="preserve"> </v>
      </c>
      <c r="AF32" s="3" t="str" cm="1">
        <f t="array" ref="AF32">IFERROR(_xlfn.IFS($C32="Energy",R32*$AI32,$C32="Water",R32*$AK32,$C32="Waste",R32*$AM32)," ")</f>
        <v xml:space="preserve"> </v>
      </c>
      <c r="AG32" s="3" t="str" cm="1">
        <f t="array" ref="AG32">IFERROR(_xlfn.IFS($C32="Energy",S32*$AI32,$C32="Water",S32*$AK32,$C32="Waste",S32*$AM32)," ")</f>
        <v xml:space="preserve"> </v>
      </c>
      <c r="AH32" s="3" t="str">
        <f t="shared" si="38"/>
        <v xml:space="preserve"> </v>
      </c>
      <c r="AI32" s="3" t="str">
        <f>IFERROR(VLOOKUP(AH32,Conversions!$E$61:$F$75,2,FALSE)," ")</f>
        <v xml:space="preserve"> </v>
      </c>
      <c r="AJ32" s="3" t="str">
        <f t="shared" si="39"/>
        <v xml:space="preserve"> </v>
      </c>
      <c r="AK32" s="3" t="str">
        <f>IF(C32="Water",VLOOKUP(U32,Conversions!$C$27:$E$32,3,FALSE)," ")</f>
        <v xml:space="preserve"> </v>
      </c>
      <c r="AL32" s="3" t="str">
        <f t="shared" si="40"/>
        <v xml:space="preserve"> </v>
      </c>
      <c r="AM32" s="3" t="str">
        <f>IF(C32="Waste",VLOOKUP(U32,Conversions!$C$37:$F$41,3,FALSE)," ")</f>
        <v xml:space="preserve"> </v>
      </c>
      <c r="AN32" s="66" t="str">
        <f t="shared" si="41"/>
        <v xml:space="preserve"> </v>
      </c>
      <c r="AO32" s="118"/>
    </row>
    <row r="33" spans="2:42" ht="14.5" x14ac:dyDescent="0.35">
      <c r="B33" s="40"/>
      <c r="C33" s="3">
        <f>'1. Data input'!C30</f>
        <v>0</v>
      </c>
      <c r="D33" s="3">
        <f>'1. Data input'!D30</f>
        <v>0</v>
      </c>
      <c r="E33" s="3">
        <f>'1. Data input'!E30</f>
        <v>0</v>
      </c>
      <c r="F33" s="3">
        <f>'1. Data input'!F30</f>
        <v>0</v>
      </c>
      <c r="G33" s="3">
        <f>'1. Data input'!G30</f>
        <v>0</v>
      </c>
      <c r="H33" s="121" t="str">
        <f>IFERROR(MAX(_xlfn.IFS('1. Data input'!$G30="Meter reading",'1. Data input'!J30-'1. Data input'!I30,'1. Data input'!$G30="Consumption",'1. Data input'!J30),0)," ")</f>
        <v xml:space="preserve"> </v>
      </c>
      <c r="I33" s="121" t="str">
        <f>IFERROR(MAX(_xlfn.IFS('1. Data input'!$G30="Meter reading",'1. Data input'!K30-'1. Data input'!J30,'1. Data input'!$G30="Consumption",'1. Data input'!K30),0)," ")</f>
        <v xml:space="preserve"> </v>
      </c>
      <c r="J33" s="121" t="str">
        <f>IFERROR(MAX(_xlfn.IFS('1. Data input'!$G30="Meter reading",'1. Data input'!L30-'1. Data input'!K30,'1. Data input'!$G30="Consumption",'1. Data input'!L30),0)," ")</f>
        <v xml:space="preserve"> </v>
      </c>
      <c r="K33" s="121" t="str">
        <f>IFERROR(MAX(_xlfn.IFS('1. Data input'!$G30="Meter reading",'1. Data input'!M30-'1. Data input'!L30,'1. Data input'!$G30="Consumption",'1. Data input'!M30),0)," ")</f>
        <v xml:space="preserve"> </v>
      </c>
      <c r="L33" s="121" t="str">
        <f>IFERROR(MAX(_xlfn.IFS('1. Data input'!$G30="Meter reading",'1. Data input'!N30-'1. Data input'!M30,'1. Data input'!$G30="Consumption",'1. Data input'!N30),0)," ")</f>
        <v xml:space="preserve"> </v>
      </c>
      <c r="M33" s="121" t="str">
        <f>IFERROR(MAX(_xlfn.IFS('1. Data input'!$G30="Meter reading",'1. Data input'!O30-'1. Data input'!N30,'1. Data input'!$G30="Consumption",'1. Data input'!O30),0)," ")</f>
        <v xml:space="preserve"> </v>
      </c>
      <c r="N33" s="121" t="str">
        <f>IFERROR(MAX(_xlfn.IFS('1. Data input'!$G30="Meter reading",'1. Data input'!P30-'1. Data input'!O30,'1. Data input'!$G30="Consumption",'1. Data input'!P30),0)," ")</f>
        <v xml:space="preserve"> </v>
      </c>
      <c r="O33" s="121" t="str">
        <f>IFERROR(MAX(_xlfn.IFS('1. Data input'!$G30="Meter reading",'1. Data input'!Q30-'1. Data input'!P30,'1. Data input'!$G30="Consumption",'1. Data input'!Q30),0)," ")</f>
        <v xml:space="preserve"> </v>
      </c>
      <c r="P33" s="121" t="str">
        <f>IFERROR(MAX(_xlfn.IFS('1. Data input'!$G30="Meter reading",'1. Data input'!R30-'1. Data input'!Q30,'1. Data input'!$G30="Consumption",'1. Data input'!R30),0)," ")</f>
        <v xml:space="preserve"> </v>
      </c>
      <c r="Q33" s="121" t="str">
        <f>IFERROR(MAX(_xlfn.IFS('1. Data input'!$G30="Meter reading",'1. Data input'!S30-'1. Data input'!R30,'1. Data input'!$G30="Consumption",'1. Data input'!S30),0)," ")</f>
        <v xml:space="preserve"> </v>
      </c>
      <c r="R33" s="121" t="str">
        <f>IFERROR(MAX(_xlfn.IFS('1. Data input'!$G30="Meter reading",'1. Data input'!T30-'1. Data input'!S30,'1. Data input'!$G30="Consumption",'1. Data input'!T30),0)," ")</f>
        <v xml:space="preserve"> </v>
      </c>
      <c r="S33" s="121" t="str">
        <f>IFERROR(MAX(_xlfn.IFS('1. Data input'!$G30="Meter reading",'1. Data input'!U30-'1. Data input'!T30,'1. Data input'!$G30="Consumption",'1. Data input'!U30),0)," ")</f>
        <v xml:space="preserve"> </v>
      </c>
      <c r="T33" s="122">
        <f t="shared" si="43"/>
        <v>0</v>
      </c>
      <c r="U33" s="122">
        <f t="shared" si="37"/>
        <v>0</v>
      </c>
      <c r="V33" s="3" t="str" cm="1">
        <f t="array" ref="V33">IFERROR(_xlfn.IFS($C33="Energy",H33*$AI33,$C33="Water",H33*$AK33,$C33="Waste",H33*$AM33)," ")</f>
        <v xml:space="preserve"> </v>
      </c>
      <c r="W33" s="3" t="str" cm="1">
        <f t="array" ref="W33">IFERROR(_xlfn.IFS($C33="Energy",I33*$AI33,$C33="Water",I33*$AK33,$C33="Waste",I33*$AM33)," ")</f>
        <v xml:space="preserve"> </v>
      </c>
      <c r="X33" s="3" t="str" cm="1">
        <f t="array" ref="X33">IFERROR(_xlfn.IFS($C33="Energy",J33*$AI33,$C33="Water",J33*$AK33,$C33="Waste",J33*$AM33)," ")</f>
        <v xml:space="preserve"> </v>
      </c>
      <c r="Y33" s="3" t="str" cm="1">
        <f t="array" ref="Y33">IFERROR(_xlfn.IFS($C33="Energy",K33*$AI33,$C33="Water",K33*$AK33,$C33="Waste",K33*$AM33)," ")</f>
        <v xml:space="preserve"> </v>
      </c>
      <c r="Z33" s="3" t="str" cm="1">
        <f t="array" ref="Z33">IFERROR(_xlfn.IFS($C33="Energy",L33*$AI33,$C33="Water",L33*$AK33,$C33="Waste",L33*$AM33)," ")</f>
        <v xml:space="preserve"> </v>
      </c>
      <c r="AA33" s="3" t="str" cm="1">
        <f t="array" ref="AA33">IFERROR(_xlfn.IFS($C33="Energy",M33*$AI33,$C33="Water",M33*$AK33,$C33="Waste",M33*$AM33)," ")</f>
        <v xml:space="preserve"> </v>
      </c>
      <c r="AB33" s="3" t="str" cm="1">
        <f t="array" ref="AB33">IFERROR(_xlfn.IFS($C33="Energy",N33*$AI33,$C33="Water",N33*$AK33,$C33="Waste",N33*$AM33)," ")</f>
        <v xml:space="preserve"> </v>
      </c>
      <c r="AC33" s="3" t="str" cm="1">
        <f t="array" ref="AC33">IFERROR(_xlfn.IFS($C33="Energy",O33*$AI33,$C33="Water",O33*$AK33,$C33="Waste",O33*$AM33)," ")</f>
        <v xml:space="preserve"> </v>
      </c>
      <c r="AD33" s="3" t="str" cm="1">
        <f t="array" ref="AD33">IFERROR(_xlfn.IFS($C33="Energy",P33*$AI33,$C33="Water",P33*$AK33,$C33="Waste",P33*$AM33)," ")</f>
        <v xml:space="preserve"> </v>
      </c>
      <c r="AE33" s="3" t="str" cm="1">
        <f t="array" ref="AE33">IFERROR(_xlfn.IFS($C33="Energy",Q33*$AI33,$C33="Water",Q33*$AK33,$C33="Waste",Q33*$AM33)," ")</f>
        <v xml:space="preserve"> </v>
      </c>
      <c r="AF33" s="3" t="str" cm="1">
        <f t="array" ref="AF33">IFERROR(_xlfn.IFS($C33="Energy",R33*$AI33,$C33="Water",R33*$AK33,$C33="Waste",R33*$AM33)," ")</f>
        <v xml:space="preserve"> </v>
      </c>
      <c r="AG33" s="3" t="str" cm="1">
        <f t="array" ref="AG33">IFERROR(_xlfn.IFS($C33="Energy",S33*$AI33,$C33="Water",S33*$AK33,$C33="Waste",S33*$AM33)," ")</f>
        <v xml:space="preserve"> </v>
      </c>
      <c r="AH33" s="3" t="str">
        <f t="shared" si="38"/>
        <v xml:space="preserve"> </v>
      </c>
      <c r="AI33" s="3" t="str">
        <f>IFERROR(VLOOKUP(AH33,Conversions!$E$61:$F$75,2,FALSE)," ")</f>
        <v xml:space="preserve"> </v>
      </c>
      <c r="AJ33" s="3" t="str">
        <f t="shared" si="39"/>
        <v xml:space="preserve"> </v>
      </c>
      <c r="AK33" s="3" t="str">
        <f>IF(C33="Water",VLOOKUP(U33,Conversions!$C$27:$E$32,3,FALSE)," ")</f>
        <v xml:space="preserve"> </v>
      </c>
      <c r="AL33" s="3" t="str">
        <f t="shared" si="40"/>
        <v xml:space="preserve"> </v>
      </c>
      <c r="AM33" s="3" t="str">
        <f>IF(C33="Waste",VLOOKUP(U33,Conversions!$C$37:$F$41,3,FALSE)," ")</f>
        <v xml:space="preserve"> </v>
      </c>
      <c r="AN33" s="66" t="str">
        <f t="shared" si="41"/>
        <v xml:space="preserve"> </v>
      </c>
      <c r="AO33" s="118"/>
      <c r="AP33" s="1" t="str">
        <f t="shared" ref="AP33:AP45" si="44">IF(C33="Occupancy",T33," ")</f>
        <v xml:space="preserve"> </v>
      </c>
    </row>
    <row r="34" spans="2:42" ht="14.5" x14ac:dyDescent="0.35">
      <c r="B34" s="40"/>
      <c r="C34" s="3">
        <f>'1. Data input'!C31</f>
        <v>0</v>
      </c>
      <c r="D34" s="3">
        <f>'1. Data input'!D31</f>
        <v>0</v>
      </c>
      <c r="E34" s="3">
        <f>'1. Data input'!E31</f>
        <v>0</v>
      </c>
      <c r="F34" s="3">
        <f>'1. Data input'!F31</f>
        <v>0</v>
      </c>
      <c r="G34" s="3">
        <f>'1. Data input'!G31</f>
        <v>0</v>
      </c>
      <c r="H34" s="121" t="str">
        <f>IFERROR(MAX(_xlfn.IFS('1. Data input'!$G31="Meter reading",'1. Data input'!J31-'1. Data input'!I31,'1. Data input'!$G31="Consumption",'1. Data input'!J31),0)," ")</f>
        <v xml:space="preserve"> </v>
      </c>
      <c r="I34" s="121" t="str">
        <f>IFERROR(MAX(_xlfn.IFS('1. Data input'!$G31="Meter reading",'1. Data input'!K31-'1. Data input'!J31,'1. Data input'!$G31="Consumption",'1. Data input'!K31),0)," ")</f>
        <v xml:space="preserve"> </v>
      </c>
      <c r="J34" s="121" t="str">
        <f>IFERROR(MAX(_xlfn.IFS('1. Data input'!$G31="Meter reading",'1. Data input'!L31-'1. Data input'!K31,'1. Data input'!$G31="Consumption",'1. Data input'!L31),0)," ")</f>
        <v xml:space="preserve"> </v>
      </c>
      <c r="K34" s="121" t="str">
        <f>IFERROR(MAX(_xlfn.IFS('1. Data input'!$G31="Meter reading",'1. Data input'!M31-'1. Data input'!L31,'1. Data input'!$G31="Consumption",'1. Data input'!M31),0)," ")</f>
        <v xml:space="preserve"> </v>
      </c>
      <c r="L34" s="121" t="str">
        <f>IFERROR(MAX(_xlfn.IFS('1. Data input'!$G31="Meter reading",'1. Data input'!N31-'1. Data input'!M31,'1. Data input'!$G31="Consumption",'1. Data input'!N31),0)," ")</f>
        <v xml:space="preserve"> </v>
      </c>
      <c r="M34" s="121" t="str">
        <f>IFERROR(MAX(_xlfn.IFS('1. Data input'!$G31="Meter reading",'1. Data input'!O31-'1. Data input'!N31,'1. Data input'!$G31="Consumption",'1. Data input'!O31),0)," ")</f>
        <v xml:space="preserve"> </v>
      </c>
      <c r="N34" s="121" t="str">
        <f>IFERROR(MAX(_xlfn.IFS('1. Data input'!$G31="Meter reading",'1. Data input'!P31-'1. Data input'!O31,'1. Data input'!$G31="Consumption",'1. Data input'!P31),0)," ")</f>
        <v xml:space="preserve"> </v>
      </c>
      <c r="O34" s="121" t="str">
        <f>IFERROR(MAX(_xlfn.IFS('1. Data input'!$G31="Meter reading",'1. Data input'!Q31-'1. Data input'!P31,'1. Data input'!$G31="Consumption",'1. Data input'!Q31),0)," ")</f>
        <v xml:space="preserve"> </v>
      </c>
      <c r="P34" s="121" t="str">
        <f>IFERROR(MAX(_xlfn.IFS('1. Data input'!$G31="Meter reading",'1. Data input'!R31-'1. Data input'!Q31,'1. Data input'!$G31="Consumption",'1. Data input'!R31),0)," ")</f>
        <v xml:space="preserve"> </v>
      </c>
      <c r="Q34" s="121" t="str">
        <f>IFERROR(MAX(_xlfn.IFS('1. Data input'!$G31="Meter reading",'1. Data input'!S31-'1. Data input'!R31,'1. Data input'!$G31="Consumption",'1. Data input'!S31),0)," ")</f>
        <v xml:space="preserve"> </v>
      </c>
      <c r="R34" s="121" t="str">
        <f>IFERROR(MAX(_xlfn.IFS('1. Data input'!$G31="Meter reading",'1. Data input'!T31-'1. Data input'!S31,'1. Data input'!$G31="Consumption",'1. Data input'!T31),0)," ")</f>
        <v xml:space="preserve"> </v>
      </c>
      <c r="S34" s="121" t="str">
        <f>IFERROR(MAX(_xlfn.IFS('1. Data input'!$G31="Meter reading",'1. Data input'!U31-'1. Data input'!T31,'1. Data input'!$G31="Consumption",'1. Data input'!U31),0)," ")</f>
        <v xml:space="preserve"> </v>
      </c>
      <c r="T34" s="122">
        <f t="shared" si="43"/>
        <v>0</v>
      </c>
      <c r="U34" s="122">
        <f t="shared" si="37"/>
        <v>0</v>
      </c>
      <c r="V34" s="3" t="str" cm="1">
        <f t="array" ref="V34">IFERROR(_xlfn.IFS($C34="Energy",H34*$AI34,$C34="Water",H34*$AK34,$C34="Waste",H34*$AM34)," ")</f>
        <v xml:space="preserve"> </v>
      </c>
      <c r="W34" s="3" t="str" cm="1">
        <f t="array" ref="W34">IFERROR(_xlfn.IFS($C34="Energy",I34*$AI34,$C34="Water",I34*$AK34,$C34="Waste",I34*$AM34)," ")</f>
        <v xml:space="preserve"> </v>
      </c>
      <c r="X34" s="3" t="str" cm="1">
        <f t="array" ref="X34">IFERROR(_xlfn.IFS($C34="Energy",J34*$AI34,$C34="Water",J34*$AK34,$C34="Waste",J34*$AM34)," ")</f>
        <v xml:space="preserve"> </v>
      </c>
      <c r="Y34" s="3" t="str" cm="1">
        <f t="array" ref="Y34">IFERROR(_xlfn.IFS($C34="Energy",K34*$AI34,$C34="Water",K34*$AK34,$C34="Waste",K34*$AM34)," ")</f>
        <v xml:space="preserve"> </v>
      </c>
      <c r="Z34" s="3" t="str" cm="1">
        <f t="array" ref="Z34">IFERROR(_xlfn.IFS($C34="Energy",L34*$AI34,$C34="Water",L34*$AK34,$C34="Waste",L34*$AM34)," ")</f>
        <v xml:space="preserve"> </v>
      </c>
      <c r="AA34" s="3" t="str" cm="1">
        <f t="array" ref="AA34">IFERROR(_xlfn.IFS($C34="Energy",M34*$AI34,$C34="Water",M34*$AK34,$C34="Waste",M34*$AM34)," ")</f>
        <v xml:space="preserve"> </v>
      </c>
      <c r="AB34" s="3" t="str" cm="1">
        <f t="array" ref="AB34">IFERROR(_xlfn.IFS($C34="Energy",N34*$AI34,$C34="Water",N34*$AK34,$C34="Waste",N34*$AM34)," ")</f>
        <v xml:space="preserve"> </v>
      </c>
      <c r="AC34" s="3" t="str" cm="1">
        <f t="array" ref="AC34">IFERROR(_xlfn.IFS($C34="Energy",O34*$AI34,$C34="Water",O34*$AK34,$C34="Waste",O34*$AM34)," ")</f>
        <v xml:space="preserve"> </v>
      </c>
      <c r="AD34" s="3" t="str" cm="1">
        <f t="array" ref="AD34">IFERROR(_xlfn.IFS($C34="Energy",P34*$AI34,$C34="Water",P34*$AK34,$C34="Waste",P34*$AM34)," ")</f>
        <v xml:space="preserve"> </v>
      </c>
      <c r="AE34" s="3" t="str" cm="1">
        <f t="array" ref="AE34">IFERROR(_xlfn.IFS($C34="Energy",Q34*$AI34,$C34="Water",Q34*$AK34,$C34="Waste",Q34*$AM34)," ")</f>
        <v xml:space="preserve"> </v>
      </c>
      <c r="AF34" s="3" t="str" cm="1">
        <f t="array" ref="AF34">IFERROR(_xlfn.IFS($C34="Energy",R34*$AI34,$C34="Water",R34*$AK34,$C34="Waste",R34*$AM34)," ")</f>
        <v xml:space="preserve"> </v>
      </c>
      <c r="AG34" s="3" t="str" cm="1">
        <f t="array" ref="AG34">IFERROR(_xlfn.IFS($C34="Energy",S34*$AI34,$C34="Water",S34*$AK34,$C34="Waste",S34*$AM34)," ")</f>
        <v xml:space="preserve"> </v>
      </c>
      <c r="AH34" s="3" t="str">
        <f t="shared" si="38"/>
        <v xml:space="preserve"> </v>
      </c>
      <c r="AI34" s="3" t="str">
        <f>IFERROR(VLOOKUP(AH34,Conversions!$E$61:$F$75,2,FALSE)," ")</f>
        <v xml:space="preserve"> </v>
      </c>
      <c r="AJ34" s="3" t="str">
        <f t="shared" si="39"/>
        <v xml:space="preserve"> </v>
      </c>
      <c r="AK34" s="3" t="str">
        <f>IF(C34="Water",VLOOKUP(U34,Conversions!$C$27:$E$32,3,FALSE)," ")</f>
        <v xml:space="preserve"> </v>
      </c>
      <c r="AL34" s="3" t="str">
        <f t="shared" si="40"/>
        <v xml:space="preserve"> </v>
      </c>
      <c r="AM34" s="3" t="str">
        <f>IF(C34="Waste",VLOOKUP(U34,Conversions!$C$37:$F$41,3,FALSE)," ")</f>
        <v xml:space="preserve"> </v>
      </c>
      <c r="AN34" s="66" t="str">
        <f t="shared" si="41"/>
        <v xml:space="preserve"> </v>
      </c>
      <c r="AO34" s="118"/>
      <c r="AP34" s="1" t="str">
        <f t="shared" si="44"/>
        <v xml:space="preserve"> </v>
      </c>
    </row>
    <row r="35" spans="2:42" ht="14.5" x14ac:dyDescent="0.35">
      <c r="B35" s="40"/>
      <c r="C35" s="3">
        <f>'1. Data input'!C32</f>
        <v>0</v>
      </c>
      <c r="D35" s="3">
        <f>'1. Data input'!D32</f>
        <v>0</v>
      </c>
      <c r="E35" s="3">
        <f>'1. Data input'!E32</f>
        <v>0</v>
      </c>
      <c r="F35" s="3">
        <f>'1. Data input'!F32</f>
        <v>0</v>
      </c>
      <c r="G35" s="3">
        <f>'1. Data input'!G32</f>
        <v>0</v>
      </c>
      <c r="H35" s="121" t="str">
        <f>IFERROR(MAX(_xlfn.IFS('1. Data input'!$G32="Meter reading",'1. Data input'!J32-'1. Data input'!I32,'1. Data input'!$G32="Consumption",'1. Data input'!J32),0)," ")</f>
        <v xml:space="preserve"> </v>
      </c>
      <c r="I35" s="121" t="str">
        <f>IFERROR(MAX(_xlfn.IFS('1. Data input'!$G32="Meter reading",'1. Data input'!K32-'1. Data input'!J32,'1. Data input'!$G32="Consumption",'1. Data input'!K32),0)," ")</f>
        <v xml:space="preserve"> </v>
      </c>
      <c r="J35" s="121" t="str">
        <f>IFERROR(MAX(_xlfn.IFS('1. Data input'!$G32="Meter reading",'1. Data input'!L32-'1. Data input'!K32,'1. Data input'!$G32="Consumption",'1. Data input'!L32),0)," ")</f>
        <v xml:space="preserve"> </v>
      </c>
      <c r="K35" s="121" t="str">
        <f>IFERROR(MAX(_xlfn.IFS('1. Data input'!$G32="Meter reading",'1. Data input'!M32-'1. Data input'!L32,'1. Data input'!$G32="Consumption",'1. Data input'!M32),0)," ")</f>
        <v xml:space="preserve"> </v>
      </c>
      <c r="L35" s="121" t="str">
        <f>IFERROR(MAX(_xlfn.IFS('1. Data input'!$G32="Meter reading",'1. Data input'!N32-'1. Data input'!M32,'1. Data input'!$G32="Consumption",'1. Data input'!N32),0)," ")</f>
        <v xml:space="preserve"> </v>
      </c>
      <c r="M35" s="121" t="str">
        <f>IFERROR(MAX(_xlfn.IFS('1. Data input'!$G32="Meter reading",'1. Data input'!O32-'1. Data input'!N32,'1. Data input'!$G32="Consumption",'1. Data input'!O32),0)," ")</f>
        <v xml:space="preserve"> </v>
      </c>
      <c r="N35" s="121" t="str">
        <f>IFERROR(MAX(_xlfn.IFS('1. Data input'!$G32="Meter reading",'1. Data input'!P32-'1. Data input'!O32,'1. Data input'!$G32="Consumption",'1. Data input'!P32),0)," ")</f>
        <v xml:space="preserve"> </v>
      </c>
      <c r="O35" s="121" t="str">
        <f>IFERROR(MAX(_xlfn.IFS('1. Data input'!$G32="Meter reading",'1. Data input'!Q32-'1. Data input'!P32,'1. Data input'!$G32="Consumption",'1. Data input'!Q32),0)," ")</f>
        <v xml:space="preserve"> </v>
      </c>
      <c r="P35" s="121" t="str">
        <f>IFERROR(MAX(_xlfn.IFS('1. Data input'!$G32="Meter reading",'1. Data input'!R32-'1. Data input'!Q32,'1. Data input'!$G32="Consumption",'1. Data input'!R32),0)," ")</f>
        <v xml:space="preserve"> </v>
      </c>
      <c r="Q35" s="121" t="str">
        <f>IFERROR(MAX(_xlfn.IFS('1. Data input'!$G32="Meter reading",'1. Data input'!S32-'1. Data input'!R32,'1. Data input'!$G32="Consumption",'1. Data input'!S32),0)," ")</f>
        <v xml:space="preserve"> </v>
      </c>
      <c r="R35" s="121" t="str">
        <f>IFERROR(MAX(_xlfn.IFS('1. Data input'!$G32="Meter reading",'1. Data input'!T32-'1. Data input'!S32,'1. Data input'!$G32="Consumption",'1. Data input'!T32),0)," ")</f>
        <v xml:space="preserve"> </v>
      </c>
      <c r="S35" s="121" t="str">
        <f>IFERROR(MAX(_xlfn.IFS('1. Data input'!$G32="Meter reading",'1. Data input'!U32-'1. Data input'!T32,'1. Data input'!$G32="Consumption",'1. Data input'!U32),0)," ")</f>
        <v xml:space="preserve"> </v>
      </c>
      <c r="T35" s="122">
        <f t="shared" si="43"/>
        <v>0</v>
      </c>
      <c r="U35" s="122">
        <f t="shared" si="37"/>
        <v>0</v>
      </c>
      <c r="V35" s="3" t="str" cm="1">
        <f t="array" ref="V35">IFERROR(_xlfn.IFS($C35="Energy",H35*$AI35,$C35="Water",H35*$AK35,$C35="Waste",H35*$AM35)," ")</f>
        <v xml:space="preserve"> </v>
      </c>
      <c r="W35" s="3" t="str" cm="1">
        <f t="array" ref="W35">IFERROR(_xlfn.IFS($C35="Energy",I35*$AI35,$C35="Water",I35*$AK35,$C35="Waste",I35*$AM35)," ")</f>
        <v xml:space="preserve"> </v>
      </c>
      <c r="X35" s="3" t="str" cm="1">
        <f t="array" ref="X35">IFERROR(_xlfn.IFS($C35="Energy",J35*$AI35,$C35="Water",J35*$AK35,$C35="Waste",J35*$AM35)," ")</f>
        <v xml:space="preserve"> </v>
      </c>
      <c r="Y35" s="3" t="str" cm="1">
        <f t="array" ref="Y35">IFERROR(_xlfn.IFS($C35="Energy",K35*$AI35,$C35="Water",K35*$AK35,$C35="Waste",K35*$AM35)," ")</f>
        <v xml:space="preserve"> </v>
      </c>
      <c r="Z35" s="3" t="str" cm="1">
        <f t="array" ref="Z35">IFERROR(_xlfn.IFS($C35="Energy",L35*$AI35,$C35="Water",L35*$AK35,$C35="Waste",L35*$AM35)," ")</f>
        <v xml:space="preserve"> </v>
      </c>
      <c r="AA35" s="3" t="str" cm="1">
        <f t="array" ref="AA35">IFERROR(_xlfn.IFS($C35="Energy",M35*$AI35,$C35="Water",M35*$AK35,$C35="Waste",M35*$AM35)," ")</f>
        <v xml:space="preserve"> </v>
      </c>
      <c r="AB35" s="3" t="str" cm="1">
        <f t="array" ref="AB35">IFERROR(_xlfn.IFS($C35="Energy",N35*$AI35,$C35="Water",N35*$AK35,$C35="Waste",N35*$AM35)," ")</f>
        <v xml:space="preserve"> </v>
      </c>
      <c r="AC35" s="3" t="str" cm="1">
        <f t="array" ref="AC35">IFERROR(_xlfn.IFS($C35="Energy",O35*$AI35,$C35="Water",O35*$AK35,$C35="Waste",O35*$AM35)," ")</f>
        <v xml:space="preserve"> </v>
      </c>
      <c r="AD35" s="3" t="str" cm="1">
        <f t="array" ref="AD35">IFERROR(_xlfn.IFS($C35="Energy",P35*$AI35,$C35="Water",P35*$AK35,$C35="Waste",P35*$AM35)," ")</f>
        <v xml:space="preserve"> </v>
      </c>
      <c r="AE35" s="3" t="str" cm="1">
        <f t="array" ref="AE35">IFERROR(_xlfn.IFS($C35="Energy",Q35*$AI35,$C35="Water",Q35*$AK35,$C35="Waste",Q35*$AM35)," ")</f>
        <v xml:space="preserve"> </v>
      </c>
      <c r="AF35" s="3" t="str" cm="1">
        <f t="array" ref="AF35">IFERROR(_xlfn.IFS($C35="Energy",R35*$AI35,$C35="Water",R35*$AK35,$C35="Waste",R35*$AM35)," ")</f>
        <v xml:space="preserve"> </v>
      </c>
      <c r="AG35" s="3" t="str" cm="1">
        <f t="array" ref="AG35">IFERROR(_xlfn.IFS($C35="Energy",S35*$AI35,$C35="Water",S35*$AK35,$C35="Waste",S35*$AM35)," ")</f>
        <v xml:space="preserve"> </v>
      </c>
      <c r="AH35" s="3" t="str">
        <f t="shared" si="38"/>
        <v xml:space="preserve"> </v>
      </c>
      <c r="AI35" s="3" t="str">
        <f>IFERROR(VLOOKUP(AH35,Conversions!$E$61:$F$75,2,FALSE)," ")</f>
        <v xml:space="preserve"> </v>
      </c>
      <c r="AJ35" s="3" t="str">
        <f t="shared" si="39"/>
        <v xml:space="preserve"> </v>
      </c>
      <c r="AK35" s="3" t="str">
        <f>IF(C35="Water",VLOOKUP(U35,Conversions!$C$27:$E$32,3,FALSE)," ")</f>
        <v xml:space="preserve"> </v>
      </c>
      <c r="AL35" s="3" t="str">
        <f t="shared" si="40"/>
        <v xml:space="preserve"> </v>
      </c>
      <c r="AM35" s="3" t="str">
        <f>IF(C35="Waste",VLOOKUP(U35,Conversions!$C$37:$F$41,3,FALSE)," ")</f>
        <v xml:space="preserve"> </v>
      </c>
      <c r="AN35" s="66" t="str">
        <f t="shared" si="41"/>
        <v xml:space="preserve"> </v>
      </c>
      <c r="AO35" s="118"/>
      <c r="AP35" s="1" t="str">
        <f t="shared" si="44"/>
        <v xml:space="preserve"> </v>
      </c>
    </row>
    <row r="36" spans="2:42" ht="14.5" x14ac:dyDescent="0.35">
      <c r="B36" s="40"/>
      <c r="C36" s="3">
        <f>'1. Data input'!C33</f>
        <v>0</v>
      </c>
      <c r="D36" s="3">
        <f>'1. Data input'!D33</f>
        <v>0</v>
      </c>
      <c r="E36" s="3">
        <f>'1. Data input'!E33</f>
        <v>0</v>
      </c>
      <c r="F36" s="3">
        <f>'1. Data input'!F33</f>
        <v>0</v>
      </c>
      <c r="G36" s="3">
        <f>'1. Data input'!G33</f>
        <v>0</v>
      </c>
      <c r="H36" s="121" t="str">
        <f>IFERROR(MAX(_xlfn.IFS('1. Data input'!$G33="Meter reading",'1. Data input'!J33-'1. Data input'!I33,'1. Data input'!$G33="Consumption",'1. Data input'!J33),0)," ")</f>
        <v xml:space="preserve"> </v>
      </c>
      <c r="I36" s="121" t="str">
        <f>IFERROR(MAX(_xlfn.IFS('1. Data input'!$G33="Meter reading",'1. Data input'!K33-'1. Data input'!J33,'1. Data input'!$G33="Consumption",'1. Data input'!K33),0)," ")</f>
        <v xml:space="preserve"> </v>
      </c>
      <c r="J36" s="121" t="str">
        <f>IFERROR(MAX(_xlfn.IFS('1. Data input'!$G33="Meter reading",'1. Data input'!L33-'1. Data input'!K33,'1. Data input'!$G33="Consumption",'1. Data input'!L33),0)," ")</f>
        <v xml:space="preserve"> </v>
      </c>
      <c r="K36" s="121" t="str">
        <f>IFERROR(MAX(_xlfn.IFS('1. Data input'!$G33="Meter reading",'1. Data input'!M33-'1. Data input'!L33,'1. Data input'!$G33="Consumption",'1. Data input'!M33),0)," ")</f>
        <v xml:space="preserve"> </v>
      </c>
      <c r="L36" s="121" t="str">
        <f>IFERROR(MAX(_xlfn.IFS('1. Data input'!$G33="Meter reading",'1. Data input'!N33-'1. Data input'!M33,'1. Data input'!$G33="Consumption",'1. Data input'!N33),0)," ")</f>
        <v xml:space="preserve"> </v>
      </c>
      <c r="M36" s="121" t="str">
        <f>IFERROR(MAX(_xlfn.IFS('1. Data input'!$G33="Meter reading",'1. Data input'!O33-'1. Data input'!N33,'1. Data input'!$G33="Consumption",'1. Data input'!O33),0)," ")</f>
        <v xml:space="preserve"> </v>
      </c>
      <c r="N36" s="121" t="str">
        <f>IFERROR(MAX(_xlfn.IFS('1. Data input'!$G33="Meter reading",'1. Data input'!P33-'1. Data input'!O33,'1. Data input'!$G33="Consumption",'1. Data input'!P33),0)," ")</f>
        <v xml:space="preserve"> </v>
      </c>
      <c r="O36" s="121" t="str">
        <f>IFERROR(MAX(_xlfn.IFS('1. Data input'!$G33="Meter reading",'1. Data input'!Q33-'1. Data input'!P33,'1. Data input'!$G33="Consumption",'1. Data input'!Q33),0)," ")</f>
        <v xml:space="preserve"> </v>
      </c>
      <c r="P36" s="121" t="str">
        <f>IFERROR(MAX(_xlfn.IFS('1. Data input'!$G33="Meter reading",'1. Data input'!R33-'1. Data input'!Q33,'1. Data input'!$G33="Consumption",'1. Data input'!R33),0)," ")</f>
        <v xml:space="preserve"> </v>
      </c>
      <c r="Q36" s="121" t="str">
        <f>IFERROR(MAX(_xlfn.IFS('1. Data input'!$G33="Meter reading",'1. Data input'!S33-'1. Data input'!R33,'1. Data input'!$G33="Consumption",'1. Data input'!S33),0)," ")</f>
        <v xml:space="preserve"> </v>
      </c>
      <c r="R36" s="121" t="str">
        <f>IFERROR(MAX(_xlfn.IFS('1. Data input'!$G33="Meter reading",'1. Data input'!T33-'1. Data input'!S33,'1. Data input'!$G33="Consumption",'1. Data input'!T33),0)," ")</f>
        <v xml:space="preserve"> </v>
      </c>
      <c r="S36" s="121" t="str">
        <f>IFERROR(MAX(_xlfn.IFS('1. Data input'!$G33="Meter reading",'1. Data input'!U33-'1. Data input'!T33,'1. Data input'!$G33="Consumption",'1. Data input'!U33),0)," ")</f>
        <v xml:space="preserve"> </v>
      </c>
      <c r="T36" s="122">
        <f t="shared" si="43"/>
        <v>0</v>
      </c>
      <c r="U36" s="122">
        <f t="shared" si="37"/>
        <v>0</v>
      </c>
      <c r="V36" s="3" t="str" cm="1">
        <f t="array" ref="V36">IFERROR(_xlfn.IFS($C36="Energy",H36*$AI36,$C36="Water",H36*$AK36,$C36="Waste",H36*$AM36)," ")</f>
        <v xml:space="preserve"> </v>
      </c>
      <c r="W36" s="3" t="str" cm="1">
        <f t="array" ref="W36">IFERROR(_xlfn.IFS($C36="Energy",I36*$AI36,$C36="Water",I36*$AK36,$C36="Waste",I36*$AM36)," ")</f>
        <v xml:space="preserve"> </v>
      </c>
      <c r="X36" s="3" t="str" cm="1">
        <f t="array" ref="X36">IFERROR(_xlfn.IFS($C36="Energy",J36*$AI36,$C36="Water",J36*$AK36,$C36="Waste",J36*$AM36)," ")</f>
        <v xml:space="preserve"> </v>
      </c>
      <c r="Y36" s="3" t="str" cm="1">
        <f t="array" ref="Y36">IFERROR(_xlfn.IFS($C36="Energy",K36*$AI36,$C36="Water",K36*$AK36,$C36="Waste",K36*$AM36)," ")</f>
        <v xml:space="preserve"> </v>
      </c>
      <c r="Z36" s="3" t="str" cm="1">
        <f t="array" ref="Z36">IFERROR(_xlfn.IFS($C36="Energy",L36*$AI36,$C36="Water",L36*$AK36,$C36="Waste",L36*$AM36)," ")</f>
        <v xml:space="preserve"> </v>
      </c>
      <c r="AA36" s="3" t="str" cm="1">
        <f t="array" ref="AA36">IFERROR(_xlfn.IFS($C36="Energy",M36*$AI36,$C36="Water",M36*$AK36,$C36="Waste",M36*$AM36)," ")</f>
        <v xml:space="preserve"> </v>
      </c>
      <c r="AB36" s="3" t="str" cm="1">
        <f t="array" ref="AB36">IFERROR(_xlfn.IFS($C36="Energy",N36*$AI36,$C36="Water",N36*$AK36,$C36="Waste",N36*$AM36)," ")</f>
        <v xml:space="preserve"> </v>
      </c>
      <c r="AC36" s="3" t="str" cm="1">
        <f t="array" ref="AC36">IFERROR(_xlfn.IFS($C36="Energy",O36*$AI36,$C36="Water",O36*$AK36,$C36="Waste",O36*$AM36)," ")</f>
        <v xml:space="preserve"> </v>
      </c>
      <c r="AD36" s="3" t="str" cm="1">
        <f t="array" ref="AD36">IFERROR(_xlfn.IFS($C36="Energy",P36*$AI36,$C36="Water",P36*$AK36,$C36="Waste",P36*$AM36)," ")</f>
        <v xml:space="preserve"> </v>
      </c>
      <c r="AE36" s="3" t="str" cm="1">
        <f t="array" ref="AE36">IFERROR(_xlfn.IFS($C36="Energy",Q36*$AI36,$C36="Water",Q36*$AK36,$C36="Waste",Q36*$AM36)," ")</f>
        <v xml:space="preserve"> </v>
      </c>
      <c r="AF36" s="3" t="str" cm="1">
        <f t="array" ref="AF36">IFERROR(_xlfn.IFS($C36="Energy",R36*$AI36,$C36="Water",R36*$AK36,$C36="Waste",R36*$AM36)," ")</f>
        <v xml:space="preserve"> </v>
      </c>
      <c r="AG36" s="3" t="str" cm="1">
        <f t="array" ref="AG36">IFERROR(_xlfn.IFS($C36="Energy",S36*$AI36,$C36="Water",S36*$AK36,$C36="Waste",S36*$AM36)," ")</f>
        <v xml:space="preserve"> </v>
      </c>
      <c r="AH36" s="3" t="str">
        <f t="shared" si="38"/>
        <v xml:space="preserve"> </v>
      </c>
      <c r="AI36" s="3" t="str">
        <f>IFERROR(VLOOKUP(AH36,Conversions!$E$61:$F$75,2,FALSE)," ")</f>
        <v xml:space="preserve"> </v>
      </c>
      <c r="AJ36" s="3" t="str">
        <f t="shared" si="39"/>
        <v xml:space="preserve"> </v>
      </c>
      <c r="AK36" s="3" t="str">
        <f>IF(C36="Water",VLOOKUP(U36,Conversions!$C$27:$E$32,3,FALSE)," ")</f>
        <v xml:space="preserve"> </v>
      </c>
      <c r="AL36" s="3" t="str">
        <f t="shared" si="40"/>
        <v xml:space="preserve"> </v>
      </c>
      <c r="AM36" s="3" t="str">
        <f>IF(C36="Waste",VLOOKUP(U36,Conversions!$C$37:$F$41,3,FALSE)," ")</f>
        <v xml:space="preserve"> </v>
      </c>
      <c r="AN36" s="66" t="str">
        <f t="shared" si="41"/>
        <v xml:space="preserve"> </v>
      </c>
      <c r="AO36" s="118"/>
      <c r="AP36" s="1" t="str">
        <f t="shared" si="44"/>
        <v xml:space="preserve"> </v>
      </c>
    </row>
    <row r="37" spans="2:42" ht="14.5" x14ac:dyDescent="0.35">
      <c r="B37" s="40"/>
      <c r="C37" s="3">
        <f>'1. Data input'!C34</f>
        <v>0</v>
      </c>
      <c r="D37" s="3">
        <f>'1. Data input'!D34</f>
        <v>0</v>
      </c>
      <c r="E37" s="3">
        <f>'1. Data input'!E34</f>
        <v>0</v>
      </c>
      <c r="F37" s="3">
        <f>'1. Data input'!F34</f>
        <v>0</v>
      </c>
      <c r="G37" s="3">
        <f>'1. Data input'!G34</f>
        <v>0</v>
      </c>
      <c r="H37" s="121" t="str">
        <f>IFERROR(MAX(_xlfn.IFS('1. Data input'!$G34="Meter reading",'1. Data input'!J34-'1. Data input'!I34,'1. Data input'!$G34="Consumption",'1. Data input'!J34),0)," ")</f>
        <v xml:space="preserve"> </v>
      </c>
      <c r="I37" s="121" t="str">
        <f>IFERROR(MAX(_xlfn.IFS('1. Data input'!$G34="Meter reading",'1. Data input'!K34-'1. Data input'!J34,'1. Data input'!$G34="Consumption",'1. Data input'!K34),0)," ")</f>
        <v xml:space="preserve"> </v>
      </c>
      <c r="J37" s="121" t="str">
        <f>IFERROR(MAX(_xlfn.IFS('1. Data input'!$G34="Meter reading",'1. Data input'!L34-'1. Data input'!K34,'1. Data input'!$G34="Consumption",'1. Data input'!L34),0)," ")</f>
        <v xml:space="preserve"> </v>
      </c>
      <c r="K37" s="121" t="str">
        <f>IFERROR(MAX(_xlfn.IFS('1. Data input'!$G34="Meter reading",'1. Data input'!M34-'1. Data input'!L34,'1. Data input'!$G34="Consumption",'1. Data input'!M34),0)," ")</f>
        <v xml:space="preserve"> </v>
      </c>
      <c r="L37" s="121" t="str">
        <f>IFERROR(MAX(_xlfn.IFS('1. Data input'!$G34="Meter reading",'1. Data input'!N34-'1. Data input'!M34,'1. Data input'!$G34="Consumption",'1. Data input'!N34),0)," ")</f>
        <v xml:space="preserve"> </v>
      </c>
      <c r="M37" s="121" t="str">
        <f>IFERROR(MAX(_xlfn.IFS('1. Data input'!$G34="Meter reading",'1. Data input'!O34-'1. Data input'!N34,'1. Data input'!$G34="Consumption",'1. Data input'!O34),0)," ")</f>
        <v xml:space="preserve"> </v>
      </c>
      <c r="N37" s="121" t="str">
        <f>IFERROR(MAX(_xlfn.IFS('1. Data input'!$G34="Meter reading",'1. Data input'!P34-'1. Data input'!O34,'1. Data input'!$G34="Consumption",'1. Data input'!P34),0)," ")</f>
        <v xml:space="preserve"> </v>
      </c>
      <c r="O37" s="121" t="str">
        <f>IFERROR(MAX(_xlfn.IFS('1. Data input'!$G34="Meter reading",'1. Data input'!Q34-'1. Data input'!P34,'1. Data input'!$G34="Consumption",'1. Data input'!Q34),0)," ")</f>
        <v xml:space="preserve"> </v>
      </c>
      <c r="P37" s="121" t="str">
        <f>IFERROR(MAX(_xlfn.IFS('1. Data input'!$G34="Meter reading",'1. Data input'!R34-'1. Data input'!Q34,'1. Data input'!$G34="Consumption",'1. Data input'!R34),0)," ")</f>
        <v xml:space="preserve"> </v>
      </c>
      <c r="Q37" s="121" t="str">
        <f>IFERROR(MAX(_xlfn.IFS('1. Data input'!$G34="Meter reading",'1. Data input'!S34-'1. Data input'!R34,'1. Data input'!$G34="Consumption",'1. Data input'!S34),0)," ")</f>
        <v xml:space="preserve"> </v>
      </c>
      <c r="R37" s="121" t="str">
        <f>IFERROR(MAX(_xlfn.IFS('1. Data input'!$G34="Meter reading",'1. Data input'!T34-'1. Data input'!S34,'1. Data input'!$G34="Consumption",'1. Data input'!T34),0)," ")</f>
        <v xml:space="preserve"> </v>
      </c>
      <c r="S37" s="121" t="str">
        <f>IFERROR(MAX(_xlfn.IFS('1. Data input'!$G34="Meter reading",'1. Data input'!U34-'1. Data input'!T34,'1. Data input'!$G34="Consumption",'1. Data input'!U34),0)," ")</f>
        <v xml:space="preserve"> </v>
      </c>
      <c r="T37" s="122">
        <f t="shared" si="43"/>
        <v>0</v>
      </c>
      <c r="U37" s="122">
        <f t="shared" si="37"/>
        <v>0</v>
      </c>
      <c r="V37" s="3" t="str" cm="1">
        <f t="array" ref="V37">IFERROR(_xlfn.IFS($C37="Energy",H37*$AI37,$C37="Water",H37*$AK37,$C37="Waste",H37*$AM37)," ")</f>
        <v xml:space="preserve"> </v>
      </c>
      <c r="W37" s="3" t="str" cm="1">
        <f t="array" ref="W37">IFERROR(_xlfn.IFS($C37="Energy",I37*$AI37,$C37="Water",I37*$AK37,$C37="Waste",I37*$AM37)," ")</f>
        <v xml:space="preserve"> </v>
      </c>
      <c r="X37" s="3" t="str" cm="1">
        <f t="array" ref="X37">IFERROR(_xlfn.IFS($C37="Energy",J37*$AI37,$C37="Water",J37*$AK37,$C37="Waste",J37*$AM37)," ")</f>
        <v xml:space="preserve"> </v>
      </c>
      <c r="Y37" s="3" t="str" cm="1">
        <f t="array" ref="Y37">IFERROR(_xlfn.IFS($C37="Energy",K37*$AI37,$C37="Water",K37*$AK37,$C37="Waste",K37*$AM37)," ")</f>
        <v xml:space="preserve"> </v>
      </c>
      <c r="Z37" s="3" t="str" cm="1">
        <f t="array" ref="Z37">IFERROR(_xlfn.IFS($C37="Energy",L37*$AI37,$C37="Water",L37*$AK37,$C37="Waste",L37*$AM37)," ")</f>
        <v xml:space="preserve"> </v>
      </c>
      <c r="AA37" s="3" t="str" cm="1">
        <f t="array" ref="AA37">IFERROR(_xlfn.IFS($C37="Energy",M37*$AI37,$C37="Water",M37*$AK37,$C37="Waste",M37*$AM37)," ")</f>
        <v xml:space="preserve"> </v>
      </c>
      <c r="AB37" s="3" t="str" cm="1">
        <f t="array" ref="AB37">IFERROR(_xlfn.IFS($C37="Energy",N37*$AI37,$C37="Water",N37*$AK37,$C37="Waste",N37*$AM37)," ")</f>
        <v xml:space="preserve"> </v>
      </c>
      <c r="AC37" s="3" t="str" cm="1">
        <f t="array" ref="AC37">IFERROR(_xlfn.IFS($C37="Energy",O37*$AI37,$C37="Water",O37*$AK37,$C37="Waste",O37*$AM37)," ")</f>
        <v xml:space="preserve"> </v>
      </c>
      <c r="AD37" s="3" t="str" cm="1">
        <f t="array" ref="AD37">IFERROR(_xlfn.IFS($C37="Energy",P37*$AI37,$C37="Water",P37*$AK37,$C37="Waste",P37*$AM37)," ")</f>
        <v xml:space="preserve"> </v>
      </c>
      <c r="AE37" s="3" t="str" cm="1">
        <f t="array" ref="AE37">IFERROR(_xlfn.IFS($C37="Energy",Q37*$AI37,$C37="Water",Q37*$AK37,$C37="Waste",Q37*$AM37)," ")</f>
        <v xml:space="preserve"> </v>
      </c>
      <c r="AF37" s="3" t="str" cm="1">
        <f t="array" ref="AF37">IFERROR(_xlfn.IFS($C37="Energy",R37*$AI37,$C37="Water",R37*$AK37,$C37="Waste",R37*$AM37)," ")</f>
        <v xml:space="preserve"> </v>
      </c>
      <c r="AG37" s="3" t="str" cm="1">
        <f t="array" ref="AG37">IFERROR(_xlfn.IFS($C37="Energy",S37*$AI37,$C37="Water",S37*$AK37,$C37="Waste",S37*$AM37)," ")</f>
        <v xml:space="preserve"> </v>
      </c>
      <c r="AH37" s="3" t="str">
        <f t="shared" si="38"/>
        <v xml:space="preserve"> </v>
      </c>
      <c r="AI37" s="3" t="str">
        <f>IFERROR(VLOOKUP(AH37,Conversions!$E$61:$F$75,2,FALSE)," ")</f>
        <v xml:space="preserve"> </v>
      </c>
      <c r="AJ37" s="3" t="str">
        <f t="shared" si="39"/>
        <v xml:space="preserve"> </v>
      </c>
      <c r="AK37" s="3" t="str">
        <f>IF(C37="Water",VLOOKUP(U37,Conversions!$C$27:$E$32,3,FALSE)," ")</f>
        <v xml:space="preserve"> </v>
      </c>
      <c r="AL37" s="3" t="str">
        <f t="shared" si="40"/>
        <v xml:space="preserve"> </v>
      </c>
      <c r="AM37" s="3" t="str">
        <f>IF(C37="Waste",VLOOKUP(U37,Conversions!$C$37:$F$41,3,FALSE)," ")</f>
        <v xml:space="preserve"> </v>
      </c>
      <c r="AN37" s="66" t="str">
        <f t="shared" si="41"/>
        <v xml:space="preserve"> </v>
      </c>
      <c r="AO37" s="118"/>
      <c r="AP37" s="1" t="str">
        <f t="shared" si="44"/>
        <v xml:space="preserve"> </v>
      </c>
    </row>
    <row r="38" spans="2:42" ht="14.5" x14ac:dyDescent="0.35">
      <c r="B38" s="40"/>
      <c r="C38" s="3">
        <f>'1. Data input'!C35</f>
        <v>0</v>
      </c>
      <c r="D38" s="3">
        <f>'1. Data input'!D35</f>
        <v>0</v>
      </c>
      <c r="E38" s="3">
        <f>'1. Data input'!E35</f>
        <v>0</v>
      </c>
      <c r="F38" s="3">
        <f>'1. Data input'!F35</f>
        <v>0</v>
      </c>
      <c r="G38" s="3">
        <f>'1. Data input'!G35</f>
        <v>0</v>
      </c>
      <c r="H38" s="121" t="str">
        <f>IFERROR(MAX(_xlfn.IFS('1. Data input'!$G35="Meter reading",'1. Data input'!J35-'1. Data input'!I35,'1. Data input'!$G35="Consumption",'1. Data input'!J35),0)," ")</f>
        <v xml:space="preserve"> </v>
      </c>
      <c r="I38" s="121" t="str">
        <f>IFERROR(MAX(_xlfn.IFS('1. Data input'!$G35="Meter reading",'1. Data input'!K35-'1. Data input'!J35,'1. Data input'!$G35="Consumption",'1. Data input'!K35),0)," ")</f>
        <v xml:space="preserve"> </v>
      </c>
      <c r="J38" s="121" t="str">
        <f>IFERROR(MAX(_xlfn.IFS('1. Data input'!$G35="Meter reading",'1. Data input'!L35-'1. Data input'!K35,'1. Data input'!$G35="Consumption",'1. Data input'!L35),0)," ")</f>
        <v xml:space="preserve"> </v>
      </c>
      <c r="K38" s="121" t="str">
        <f>IFERROR(MAX(_xlfn.IFS('1. Data input'!$G35="Meter reading",'1. Data input'!M35-'1. Data input'!L35,'1. Data input'!$G35="Consumption",'1. Data input'!M35),0)," ")</f>
        <v xml:space="preserve"> </v>
      </c>
      <c r="L38" s="121" t="str">
        <f>IFERROR(MAX(_xlfn.IFS('1. Data input'!$G35="Meter reading",'1. Data input'!N35-'1. Data input'!M35,'1. Data input'!$G35="Consumption",'1. Data input'!N35),0)," ")</f>
        <v xml:space="preserve"> </v>
      </c>
      <c r="M38" s="121" t="str">
        <f>IFERROR(MAX(_xlfn.IFS('1. Data input'!$G35="Meter reading",'1. Data input'!O35-'1. Data input'!N35,'1. Data input'!$G35="Consumption",'1. Data input'!O35),0)," ")</f>
        <v xml:space="preserve"> </v>
      </c>
      <c r="N38" s="121" t="str">
        <f>IFERROR(MAX(_xlfn.IFS('1. Data input'!$G35="Meter reading",'1. Data input'!P35-'1. Data input'!O35,'1. Data input'!$G35="Consumption",'1. Data input'!P35),0)," ")</f>
        <v xml:space="preserve"> </v>
      </c>
      <c r="O38" s="121" t="str">
        <f>IFERROR(MAX(_xlfn.IFS('1. Data input'!$G35="Meter reading",'1. Data input'!Q35-'1. Data input'!P35,'1. Data input'!$G35="Consumption",'1. Data input'!Q35),0)," ")</f>
        <v xml:space="preserve"> </v>
      </c>
      <c r="P38" s="121" t="str">
        <f>IFERROR(MAX(_xlfn.IFS('1. Data input'!$G35="Meter reading",'1. Data input'!R35-'1. Data input'!Q35,'1. Data input'!$G35="Consumption",'1. Data input'!R35),0)," ")</f>
        <v xml:space="preserve"> </v>
      </c>
      <c r="Q38" s="121" t="str">
        <f>IFERROR(MAX(_xlfn.IFS('1. Data input'!$G35="Meter reading",'1. Data input'!S35-'1. Data input'!R35,'1. Data input'!$G35="Consumption",'1. Data input'!S35),0)," ")</f>
        <v xml:space="preserve"> </v>
      </c>
      <c r="R38" s="121" t="str">
        <f>IFERROR(MAX(_xlfn.IFS('1. Data input'!$G35="Meter reading",'1. Data input'!T35-'1. Data input'!S35,'1. Data input'!$G35="Consumption",'1. Data input'!T35),0)," ")</f>
        <v xml:space="preserve"> </v>
      </c>
      <c r="S38" s="121" t="str">
        <f>IFERROR(MAX(_xlfn.IFS('1. Data input'!$G35="Meter reading",'1. Data input'!U35-'1. Data input'!T35,'1. Data input'!$G35="Consumption",'1. Data input'!U35),0)," ")</f>
        <v xml:space="preserve"> </v>
      </c>
      <c r="T38" s="122">
        <f t="shared" si="43"/>
        <v>0</v>
      </c>
      <c r="U38" s="122">
        <f t="shared" si="37"/>
        <v>0</v>
      </c>
      <c r="V38" s="3" t="str" cm="1">
        <f t="array" ref="V38">IFERROR(_xlfn.IFS($C38="Energy",H38*$AI38,$C38="Water",H38*$AK38,$C38="Waste",H38*$AM38)," ")</f>
        <v xml:space="preserve"> </v>
      </c>
      <c r="W38" s="3" t="str" cm="1">
        <f t="array" ref="W38">IFERROR(_xlfn.IFS($C38="Energy",I38*$AI38,$C38="Water",I38*$AK38,$C38="Waste",I38*$AM38)," ")</f>
        <v xml:space="preserve"> </v>
      </c>
      <c r="X38" s="3" t="str" cm="1">
        <f t="array" ref="X38">IFERROR(_xlfn.IFS($C38="Energy",J38*$AI38,$C38="Water",J38*$AK38,$C38="Waste",J38*$AM38)," ")</f>
        <v xml:space="preserve"> </v>
      </c>
      <c r="Y38" s="3" t="str" cm="1">
        <f t="array" ref="Y38">IFERROR(_xlfn.IFS($C38="Energy",K38*$AI38,$C38="Water",K38*$AK38,$C38="Waste",K38*$AM38)," ")</f>
        <v xml:space="preserve"> </v>
      </c>
      <c r="Z38" s="3" t="str" cm="1">
        <f t="array" ref="Z38">IFERROR(_xlfn.IFS($C38="Energy",L38*$AI38,$C38="Water",L38*$AK38,$C38="Waste",L38*$AM38)," ")</f>
        <v xml:space="preserve"> </v>
      </c>
      <c r="AA38" s="3" t="str" cm="1">
        <f t="array" ref="AA38">IFERROR(_xlfn.IFS($C38="Energy",M38*$AI38,$C38="Water",M38*$AK38,$C38="Waste",M38*$AM38)," ")</f>
        <v xml:space="preserve"> </v>
      </c>
      <c r="AB38" s="3" t="str" cm="1">
        <f t="array" ref="AB38">IFERROR(_xlfn.IFS($C38="Energy",N38*$AI38,$C38="Water",N38*$AK38,$C38="Waste",N38*$AM38)," ")</f>
        <v xml:space="preserve"> </v>
      </c>
      <c r="AC38" s="3" t="str" cm="1">
        <f t="array" ref="AC38">IFERROR(_xlfn.IFS($C38="Energy",O38*$AI38,$C38="Water",O38*$AK38,$C38="Waste",O38*$AM38)," ")</f>
        <v xml:space="preserve"> </v>
      </c>
      <c r="AD38" s="3" t="str" cm="1">
        <f t="array" ref="AD38">IFERROR(_xlfn.IFS($C38="Energy",P38*$AI38,$C38="Water",P38*$AK38,$C38="Waste",P38*$AM38)," ")</f>
        <v xml:space="preserve"> </v>
      </c>
      <c r="AE38" s="3" t="str" cm="1">
        <f t="array" ref="AE38">IFERROR(_xlfn.IFS($C38="Energy",Q38*$AI38,$C38="Water",Q38*$AK38,$C38="Waste",Q38*$AM38)," ")</f>
        <v xml:space="preserve"> </v>
      </c>
      <c r="AF38" s="3" t="str" cm="1">
        <f t="array" ref="AF38">IFERROR(_xlfn.IFS($C38="Energy",R38*$AI38,$C38="Water",R38*$AK38,$C38="Waste",R38*$AM38)," ")</f>
        <v xml:space="preserve"> </v>
      </c>
      <c r="AG38" s="3" t="str" cm="1">
        <f t="array" ref="AG38">IFERROR(_xlfn.IFS($C38="Energy",S38*$AI38,$C38="Water",S38*$AK38,$C38="Waste",S38*$AM38)," ")</f>
        <v xml:space="preserve"> </v>
      </c>
      <c r="AH38" s="3" t="str">
        <f t="shared" si="38"/>
        <v xml:space="preserve"> </v>
      </c>
      <c r="AI38" s="3" t="str">
        <f>IFERROR(VLOOKUP(AH38,Conversions!$E$61:$F$75,2,FALSE)," ")</f>
        <v xml:space="preserve"> </v>
      </c>
      <c r="AJ38" s="3" t="str">
        <f t="shared" si="39"/>
        <v xml:space="preserve"> </v>
      </c>
      <c r="AK38" s="3" t="str">
        <f>IF(C38="Water",VLOOKUP(U38,Conversions!$C$27:$E$32,3,FALSE)," ")</f>
        <v xml:space="preserve"> </v>
      </c>
      <c r="AL38" s="3" t="str">
        <f t="shared" si="40"/>
        <v xml:space="preserve"> </v>
      </c>
      <c r="AM38" s="3" t="str">
        <f>IF(C38="Waste",VLOOKUP(U38,Conversions!$C$37:$F$41,3,FALSE)," ")</f>
        <v xml:space="preserve"> </v>
      </c>
      <c r="AN38" s="66" t="str">
        <f t="shared" si="41"/>
        <v xml:space="preserve"> </v>
      </c>
      <c r="AO38" s="118"/>
      <c r="AP38" s="1" t="str">
        <f t="shared" si="44"/>
        <v xml:space="preserve"> </v>
      </c>
    </row>
    <row r="39" spans="2:42" ht="14.5" x14ac:dyDescent="0.35">
      <c r="B39" s="40"/>
      <c r="C39" s="3">
        <f>'1. Data input'!C36</f>
        <v>0</v>
      </c>
      <c r="D39" s="3">
        <f>'1. Data input'!D36</f>
        <v>0</v>
      </c>
      <c r="E39" s="3">
        <f>'1. Data input'!E36</f>
        <v>0</v>
      </c>
      <c r="F39" s="3">
        <f>'1. Data input'!F36</f>
        <v>0</v>
      </c>
      <c r="G39" s="3">
        <f>'1. Data input'!G36</f>
        <v>0</v>
      </c>
      <c r="H39" s="121" t="str">
        <f>IFERROR(MAX(_xlfn.IFS('1. Data input'!$G36="Meter reading",'1. Data input'!J36-'1. Data input'!I36,'1. Data input'!$G36="Consumption",'1. Data input'!J36),0)," ")</f>
        <v xml:space="preserve"> </v>
      </c>
      <c r="I39" s="121" t="str">
        <f>IFERROR(MAX(_xlfn.IFS('1. Data input'!$G36="Meter reading",'1. Data input'!K36-'1. Data input'!J36,'1. Data input'!$G36="Consumption",'1. Data input'!K36),0)," ")</f>
        <v xml:space="preserve"> </v>
      </c>
      <c r="J39" s="121" t="str">
        <f>IFERROR(MAX(_xlfn.IFS('1. Data input'!$G36="Meter reading",'1. Data input'!L36-'1. Data input'!K36,'1. Data input'!$G36="Consumption",'1. Data input'!L36),0)," ")</f>
        <v xml:space="preserve"> </v>
      </c>
      <c r="K39" s="121" t="str">
        <f>IFERROR(MAX(_xlfn.IFS('1. Data input'!$G36="Meter reading",'1. Data input'!M36-'1. Data input'!L36,'1. Data input'!$G36="Consumption",'1. Data input'!M36),0)," ")</f>
        <v xml:space="preserve"> </v>
      </c>
      <c r="L39" s="121" t="str">
        <f>IFERROR(MAX(_xlfn.IFS('1. Data input'!$G36="Meter reading",'1. Data input'!N36-'1. Data input'!M36,'1. Data input'!$G36="Consumption",'1. Data input'!N36),0)," ")</f>
        <v xml:space="preserve"> </v>
      </c>
      <c r="M39" s="121" t="str">
        <f>IFERROR(MAX(_xlfn.IFS('1. Data input'!$G36="Meter reading",'1. Data input'!O36-'1. Data input'!N36,'1. Data input'!$G36="Consumption",'1. Data input'!O36),0)," ")</f>
        <v xml:space="preserve"> </v>
      </c>
      <c r="N39" s="121" t="str">
        <f>IFERROR(MAX(_xlfn.IFS('1. Data input'!$G36="Meter reading",'1. Data input'!P36-'1. Data input'!O36,'1. Data input'!$G36="Consumption",'1. Data input'!P36),0)," ")</f>
        <v xml:space="preserve"> </v>
      </c>
      <c r="O39" s="121" t="str">
        <f>IFERROR(MAX(_xlfn.IFS('1. Data input'!$G36="Meter reading",'1. Data input'!Q36-'1. Data input'!P36,'1. Data input'!$G36="Consumption",'1. Data input'!Q36),0)," ")</f>
        <v xml:space="preserve"> </v>
      </c>
      <c r="P39" s="121" t="str">
        <f>IFERROR(MAX(_xlfn.IFS('1. Data input'!$G36="Meter reading",'1. Data input'!R36-'1. Data input'!Q36,'1. Data input'!$G36="Consumption",'1. Data input'!R36),0)," ")</f>
        <v xml:space="preserve"> </v>
      </c>
      <c r="Q39" s="121" t="str">
        <f>IFERROR(MAX(_xlfn.IFS('1. Data input'!$G36="Meter reading",'1. Data input'!S36-'1. Data input'!R36,'1. Data input'!$G36="Consumption",'1. Data input'!S36),0)," ")</f>
        <v xml:space="preserve"> </v>
      </c>
      <c r="R39" s="121" t="str">
        <f>IFERROR(MAX(_xlfn.IFS('1. Data input'!$G36="Meter reading",'1. Data input'!T36-'1. Data input'!S36,'1. Data input'!$G36="Consumption",'1. Data input'!T36),0)," ")</f>
        <v xml:space="preserve"> </v>
      </c>
      <c r="S39" s="121" t="str">
        <f>IFERROR(MAX(_xlfn.IFS('1. Data input'!$G36="Meter reading",'1. Data input'!U36-'1. Data input'!T36,'1. Data input'!$G36="Consumption",'1. Data input'!U36),0)," ")</f>
        <v xml:space="preserve"> </v>
      </c>
      <c r="T39" s="122">
        <f t="shared" si="43"/>
        <v>0</v>
      </c>
      <c r="U39" s="122">
        <f t="shared" si="37"/>
        <v>0</v>
      </c>
      <c r="V39" s="3" t="str" cm="1">
        <f t="array" ref="V39">IFERROR(_xlfn.IFS($C39="Energy",H39*$AI39,$C39="Water",H39*$AK39,$C39="Waste",H39*$AM39)," ")</f>
        <v xml:space="preserve"> </v>
      </c>
      <c r="W39" s="3" t="str" cm="1">
        <f t="array" ref="W39">IFERROR(_xlfn.IFS($C39="Energy",I39*$AI39,$C39="Water",I39*$AK39,$C39="Waste",I39*$AM39)," ")</f>
        <v xml:space="preserve"> </v>
      </c>
      <c r="X39" s="3" t="str" cm="1">
        <f t="array" ref="X39">IFERROR(_xlfn.IFS($C39="Energy",J39*$AI39,$C39="Water",J39*$AK39,$C39="Waste",J39*$AM39)," ")</f>
        <v xml:space="preserve"> </v>
      </c>
      <c r="Y39" s="3" t="str" cm="1">
        <f t="array" ref="Y39">IFERROR(_xlfn.IFS($C39="Energy",K39*$AI39,$C39="Water",K39*$AK39,$C39="Waste",K39*$AM39)," ")</f>
        <v xml:space="preserve"> </v>
      </c>
      <c r="Z39" s="3" t="str" cm="1">
        <f t="array" ref="Z39">IFERROR(_xlfn.IFS($C39="Energy",L39*$AI39,$C39="Water",L39*$AK39,$C39="Waste",L39*$AM39)," ")</f>
        <v xml:space="preserve"> </v>
      </c>
      <c r="AA39" s="3" t="str" cm="1">
        <f t="array" ref="AA39">IFERROR(_xlfn.IFS($C39="Energy",M39*$AI39,$C39="Water",M39*$AK39,$C39="Waste",M39*$AM39)," ")</f>
        <v xml:space="preserve"> </v>
      </c>
      <c r="AB39" s="3" t="str" cm="1">
        <f t="array" ref="AB39">IFERROR(_xlfn.IFS($C39="Energy",N39*$AI39,$C39="Water",N39*$AK39,$C39="Waste",N39*$AM39)," ")</f>
        <v xml:space="preserve"> </v>
      </c>
      <c r="AC39" s="3" t="str" cm="1">
        <f t="array" ref="AC39">IFERROR(_xlfn.IFS($C39="Energy",O39*$AI39,$C39="Water",O39*$AK39,$C39="Waste",O39*$AM39)," ")</f>
        <v xml:space="preserve"> </v>
      </c>
      <c r="AD39" s="3" t="str" cm="1">
        <f t="array" ref="AD39">IFERROR(_xlfn.IFS($C39="Energy",P39*$AI39,$C39="Water",P39*$AK39,$C39="Waste",P39*$AM39)," ")</f>
        <v xml:space="preserve"> </v>
      </c>
      <c r="AE39" s="3" t="str" cm="1">
        <f t="array" ref="AE39">IFERROR(_xlfn.IFS($C39="Energy",Q39*$AI39,$C39="Water",Q39*$AK39,$C39="Waste",Q39*$AM39)," ")</f>
        <v xml:space="preserve"> </v>
      </c>
      <c r="AF39" s="3" t="str" cm="1">
        <f t="array" ref="AF39">IFERROR(_xlfn.IFS($C39="Energy",R39*$AI39,$C39="Water",R39*$AK39,$C39="Waste",R39*$AM39)," ")</f>
        <v xml:space="preserve"> </v>
      </c>
      <c r="AG39" s="3" t="str" cm="1">
        <f t="array" ref="AG39">IFERROR(_xlfn.IFS($C39="Energy",S39*$AI39,$C39="Water",S39*$AK39,$C39="Waste",S39*$AM39)," ")</f>
        <v xml:space="preserve"> </v>
      </c>
      <c r="AH39" s="3" t="str">
        <f t="shared" si="38"/>
        <v xml:space="preserve"> </v>
      </c>
      <c r="AI39" s="3" t="str">
        <f>IFERROR(VLOOKUP(AH39,Conversions!$E$61:$F$75,2,FALSE)," ")</f>
        <v xml:space="preserve"> </v>
      </c>
      <c r="AJ39" s="3" t="str">
        <f t="shared" si="39"/>
        <v xml:space="preserve"> </v>
      </c>
      <c r="AK39" s="3" t="str">
        <f>IF(C39="Water",VLOOKUP(U39,Conversions!$C$27:$E$32,3,FALSE)," ")</f>
        <v xml:space="preserve"> </v>
      </c>
      <c r="AL39" s="3" t="str">
        <f t="shared" si="40"/>
        <v xml:space="preserve"> </v>
      </c>
      <c r="AM39" s="3" t="str">
        <f>IF(C39="Waste",VLOOKUP(U39,Conversions!$C$37:$F$41,3,FALSE)," ")</f>
        <v xml:space="preserve"> </v>
      </c>
      <c r="AN39" s="66" t="str">
        <f t="shared" si="41"/>
        <v xml:space="preserve"> </v>
      </c>
      <c r="AO39" s="118"/>
      <c r="AP39" s="1" t="str">
        <f t="shared" si="44"/>
        <v xml:space="preserve"> </v>
      </c>
    </row>
    <row r="40" spans="2:42" ht="14.5" x14ac:dyDescent="0.35">
      <c r="B40" s="40"/>
      <c r="C40" s="3">
        <f>'1. Data input'!C37</f>
        <v>0</v>
      </c>
      <c r="D40" s="3">
        <f>'1. Data input'!D37</f>
        <v>0</v>
      </c>
      <c r="E40" s="3">
        <f>'1. Data input'!E37</f>
        <v>0</v>
      </c>
      <c r="F40" s="3">
        <f>'1. Data input'!F37</f>
        <v>0</v>
      </c>
      <c r="G40" s="3">
        <f>'1. Data input'!G37</f>
        <v>0</v>
      </c>
      <c r="H40" s="121" t="str">
        <f>IFERROR(MAX(_xlfn.IFS('1. Data input'!$G37="Meter reading",'1. Data input'!J37-'1. Data input'!I37,'1. Data input'!$G37="Consumption",'1. Data input'!J37),0)," ")</f>
        <v xml:space="preserve"> </v>
      </c>
      <c r="I40" s="121" t="str">
        <f>IFERROR(MAX(_xlfn.IFS('1. Data input'!$G37="Meter reading",'1. Data input'!K37-'1. Data input'!J37,'1. Data input'!$G37="Consumption",'1. Data input'!K37),0)," ")</f>
        <v xml:space="preserve"> </v>
      </c>
      <c r="J40" s="121" t="str">
        <f>IFERROR(MAX(_xlfn.IFS('1. Data input'!$G37="Meter reading",'1. Data input'!L37-'1. Data input'!K37,'1. Data input'!$G37="Consumption",'1. Data input'!L37),0)," ")</f>
        <v xml:space="preserve"> </v>
      </c>
      <c r="K40" s="121" t="str">
        <f>IFERROR(MAX(_xlfn.IFS('1. Data input'!$G37="Meter reading",'1. Data input'!M37-'1. Data input'!L37,'1. Data input'!$G37="Consumption",'1. Data input'!M37),0)," ")</f>
        <v xml:space="preserve"> </v>
      </c>
      <c r="L40" s="121" t="str">
        <f>IFERROR(MAX(_xlfn.IFS('1. Data input'!$G37="Meter reading",'1. Data input'!N37-'1. Data input'!M37,'1. Data input'!$G37="Consumption",'1. Data input'!N37),0)," ")</f>
        <v xml:space="preserve"> </v>
      </c>
      <c r="M40" s="121" t="str">
        <f>IFERROR(MAX(_xlfn.IFS('1. Data input'!$G37="Meter reading",'1. Data input'!O37-'1. Data input'!N37,'1. Data input'!$G37="Consumption",'1. Data input'!O37),0)," ")</f>
        <v xml:space="preserve"> </v>
      </c>
      <c r="N40" s="121" t="str">
        <f>IFERROR(MAX(_xlfn.IFS('1. Data input'!$G37="Meter reading",'1. Data input'!P37-'1. Data input'!O37,'1. Data input'!$G37="Consumption",'1. Data input'!P37),0)," ")</f>
        <v xml:space="preserve"> </v>
      </c>
      <c r="O40" s="121" t="str">
        <f>IFERROR(MAX(_xlfn.IFS('1. Data input'!$G37="Meter reading",'1. Data input'!Q37-'1. Data input'!P37,'1. Data input'!$G37="Consumption",'1. Data input'!Q37),0)," ")</f>
        <v xml:space="preserve"> </v>
      </c>
      <c r="P40" s="121" t="str">
        <f>IFERROR(MAX(_xlfn.IFS('1. Data input'!$G37="Meter reading",'1. Data input'!R37-'1. Data input'!Q37,'1. Data input'!$G37="Consumption",'1. Data input'!R37),0)," ")</f>
        <v xml:space="preserve"> </v>
      </c>
      <c r="Q40" s="121" t="str">
        <f>IFERROR(MAX(_xlfn.IFS('1. Data input'!$G37="Meter reading",'1. Data input'!S37-'1. Data input'!R37,'1. Data input'!$G37="Consumption",'1. Data input'!S37),0)," ")</f>
        <v xml:space="preserve"> </v>
      </c>
      <c r="R40" s="121" t="str">
        <f>IFERROR(MAX(_xlfn.IFS('1. Data input'!$G37="Meter reading",'1. Data input'!T37-'1. Data input'!S37,'1. Data input'!$G37="Consumption",'1. Data input'!T37),0)," ")</f>
        <v xml:space="preserve"> </v>
      </c>
      <c r="S40" s="121" t="str">
        <f>IFERROR(MAX(_xlfn.IFS('1. Data input'!$G37="Meter reading",'1. Data input'!U37-'1. Data input'!T37,'1. Data input'!$G37="Consumption",'1. Data input'!U37),0)," ")</f>
        <v xml:space="preserve"> </v>
      </c>
      <c r="T40" s="122">
        <f t="shared" si="43"/>
        <v>0</v>
      </c>
      <c r="U40" s="122">
        <f t="shared" si="37"/>
        <v>0</v>
      </c>
      <c r="V40" s="3" t="str" cm="1">
        <f t="array" ref="V40">IFERROR(_xlfn.IFS($C40="Energy",H40*$AI40,$C40="Water",H40*$AK40,$C40="Waste",H40*$AM40)," ")</f>
        <v xml:space="preserve"> </v>
      </c>
      <c r="W40" s="3" t="str" cm="1">
        <f t="array" ref="W40">IFERROR(_xlfn.IFS($C40="Energy",I40*$AI40,$C40="Water",I40*$AK40,$C40="Waste",I40*$AM40)," ")</f>
        <v xml:space="preserve"> </v>
      </c>
      <c r="X40" s="3" t="str" cm="1">
        <f t="array" ref="X40">IFERROR(_xlfn.IFS($C40="Energy",J40*$AI40,$C40="Water",J40*$AK40,$C40="Waste",J40*$AM40)," ")</f>
        <v xml:space="preserve"> </v>
      </c>
      <c r="Y40" s="3" t="str" cm="1">
        <f t="array" ref="Y40">IFERROR(_xlfn.IFS($C40="Energy",K40*$AI40,$C40="Water",K40*$AK40,$C40="Waste",K40*$AM40)," ")</f>
        <v xml:space="preserve"> </v>
      </c>
      <c r="Z40" s="3" t="str" cm="1">
        <f t="array" ref="Z40">IFERROR(_xlfn.IFS($C40="Energy",L40*$AI40,$C40="Water",L40*$AK40,$C40="Waste",L40*$AM40)," ")</f>
        <v xml:space="preserve"> </v>
      </c>
      <c r="AA40" s="3" t="str" cm="1">
        <f t="array" ref="AA40">IFERROR(_xlfn.IFS($C40="Energy",M40*$AI40,$C40="Water",M40*$AK40,$C40="Waste",M40*$AM40)," ")</f>
        <v xml:space="preserve"> </v>
      </c>
      <c r="AB40" s="3" t="str" cm="1">
        <f t="array" ref="AB40">IFERROR(_xlfn.IFS($C40="Energy",N40*$AI40,$C40="Water",N40*$AK40,$C40="Waste",N40*$AM40)," ")</f>
        <v xml:space="preserve"> </v>
      </c>
      <c r="AC40" s="3" t="str" cm="1">
        <f t="array" ref="AC40">IFERROR(_xlfn.IFS($C40="Energy",O40*$AI40,$C40="Water",O40*$AK40,$C40="Waste",O40*$AM40)," ")</f>
        <v xml:space="preserve"> </v>
      </c>
      <c r="AD40" s="3" t="str" cm="1">
        <f t="array" ref="AD40">IFERROR(_xlfn.IFS($C40="Energy",P40*$AI40,$C40="Water",P40*$AK40,$C40="Waste",P40*$AM40)," ")</f>
        <v xml:space="preserve"> </v>
      </c>
      <c r="AE40" s="3" t="str" cm="1">
        <f t="array" ref="AE40">IFERROR(_xlfn.IFS($C40="Energy",Q40*$AI40,$C40="Water",Q40*$AK40,$C40="Waste",Q40*$AM40)," ")</f>
        <v xml:space="preserve"> </v>
      </c>
      <c r="AF40" s="3" t="str" cm="1">
        <f t="array" ref="AF40">IFERROR(_xlfn.IFS($C40="Energy",R40*$AI40,$C40="Water",R40*$AK40,$C40="Waste",R40*$AM40)," ")</f>
        <v xml:space="preserve"> </v>
      </c>
      <c r="AG40" s="3" t="str" cm="1">
        <f t="array" ref="AG40">IFERROR(_xlfn.IFS($C40="Energy",S40*$AI40,$C40="Water",S40*$AK40,$C40="Waste",S40*$AM40)," ")</f>
        <v xml:space="preserve"> </v>
      </c>
      <c r="AH40" s="3" t="str">
        <f t="shared" si="38"/>
        <v xml:space="preserve"> </v>
      </c>
      <c r="AI40" s="3" t="str">
        <f>IFERROR(VLOOKUP(AH40,Conversions!$E$61:$F$75,2,FALSE)," ")</f>
        <v xml:space="preserve"> </v>
      </c>
      <c r="AJ40" s="3" t="str">
        <f t="shared" si="39"/>
        <v xml:space="preserve"> </v>
      </c>
      <c r="AK40" s="3" t="str">
        <f>IF(C40="Water",VLOOKUP(U40,Conversions!$C$27:$E$32,3,FALSE)," ")</f>
        <v xml:space="preserve"> </v>
      </c>
      <c r="AL40" s="3" t="str">
        <f t="shared" si="40"/>
        <v xml:space="preserve"> </v>
      </c>
      <c r="AM40" s="3" t="str">
        <f>IF(C40="Waste",VLOOKUP(U40,Conversions!$C$37:$F$41,3,FALSE)," ")</f>
        <v xml:space="preserve"> </v>
      </c>
      <c r="AN40" s="66" t="str">
        <f t="shared" si="41"/>
        <v xml:space="preserve"> </v>
      </c>
      <c r="AO40" s="118"/>
      <c r="AP40" s="1" t="str">
        <f t="shared" si="44"/>
        <v xml:space="preserve"> </v>
      </c>
    </row>
    <row r="41" spans="2:42" ht="14.5" x14ac:dyDescent="0.35">
      <c r="B41" s="40"/>
      <c r="C41" s="3">
        <f>'1. Data input'!C38</f>
        <v>0</v>
      </c>
      <c r="D41" s="3">
        <f>'1. Data input'!D38</f>
        <v>0</v>
      </c>
      <c r="E41" s="3">
        <f>'1. Data input'!E38</f>
        <v>0</v>
      </c>
      <c r="F41" s="3">
        <f>'1. Data input'!F38</f>
        <v>0</v>
      </c>
      <c r="G41" s="3">
        <f>'1. Data input'!G38</f>
        <v>0</v>
      </c>
      <c r="H41" s="121" t="str">
        <f>IFERROR(MAX(_xlfn.IFS('1. Data input'!$G38="Meter reading",'1. Data input'!J38-'1. Data input'!I38,'1. Data input'!$G38="Consumption",'1. Data input'!J38),0)," ")</f>
        <v xml:space="preserve"> </v>
      </c>
      <c r="I41" s="121" t="str">
        <f>IFERROR(MAX(_xlfn.IFS('1. Data input'!$G38="Meter reading",'1. Data input'!K38-'1. Data input'!J38,'1. Data input'!$G38="Consumption",'1. Data input'!K38),0)," ")</f>
        <v xml:space="preserve"> </v>
      </c>
      <c r="J41" s="121" t="str">
        <f>IFERROR(MAX(_xlfn.IFS('1. Data input'!$G38="Meter reading",'1. Data input'!L38-'1. Data input'!K38,'1. Data input'!$G38="Consumption",'1. Data input'!L38),0)," ")</f>
        <v xml:space="preserve"> </v>
      </c>
      <c r="K41" s="121" t="str">
        <f>IFERROR(MAX(_xlfn.IFS('1. Data input'!$G38="Meter reading",'1. Data input'!M38-'1. Data input'!L38,'1. Data input'!$G38="Consumption",'1. Data input'!M38),0)," ")</f>
        <v xml:space="preserve"> </v>
      </c>
      <c r="L41" s="121" t="str">
        <f>IFERROR(MAX(_xlfn.IFS('1. Data input'!$G38="Meter reading",'1. Data input'!N38-'1. Data input'!M38,'1. Data input'!$G38="Consumption",'1. Data input'!N38),0)," ")</f>
        <v xml:space="preserve"> </v>
      </c>
      <c r="M41" s="121" t="str">
        <f>IFERROR(MAX(_xlfn.IFS('1. Data input'!$G38="Meter reading",'1. Data input'!O38-'1. Data input'!N38,'1. Data input'!$G38="Consumption",'1. Data input'!O38),0)," ")</f>
        <v xml:space="preserve"> </v>
      </c>
      <c r="N41" s="121" t="str">
        <f>IFERROR(MAX(_xlfn.IFS('1. Data input'!$G38="Meter reading",'1. Data input'!P38-'1. Data input'!O38,'1. Data input'!$G38="Consumption",'1. Data input'!P38),0)," ")</f>
        <v xml:space="preserve"> </v>
      </c>
      <c r="O41" s="121" t="str">
        <f>IFERROR(MAX(_xlfn.IFS('1. Data input'!$G38="Meter reading",'1. Data input'!Q38-'1. Data input'!P38,'1. Data input'!$G38="Consumption",'1. Data input'!Q38),0)," ")</f>
        <v xml:space="preserve"> </v>
      </c>
      <c r="P41" s="121" t="str">
        <f>IFERROR(MAX(_xlfn.IFS('1. Data input'!$G38="Meter reading",'1. Data input'!R38-'1. Data input'!Q38,'1. Data input'!$G38="Consumption",'1. Data input'!R38),0)," ")</f>
        <v xml:space="preserve"> </v>
      </c>
      <c r="Q41" s="121" t="str">
        <f>IFERROR(MAX(_xlfn.IFS('1. Data input'!$G38="Meter reading",'1. Data input'!S38-'1. Data input'!R38,'1. Data input'!$G38="Consumption",'1. Data input'!S38),0)," ")</f>
        <v xml:space="preserve"> </v>
      </c>
      <c r="R41" s="121" t="str">
        <f>IFERROR(MAX(_xlfn.IFS('1. Data input'!$G38="Meter reading",'1. Data input'!T38-'1. Data input'!S38,'1. Data input'!$G38="Consumption",'1. Data input'!T38),0)," ")</f>
        <v xml:space="preserve"> </v>
      </c>
      <c r="S41" s="121" t="str">
        <f>IFERROR(MAX(_xlfn.IFS('1. Data input'!$G38="Meter reading",'1. Data input'!U38-'1. Data input'!T38,'1. Data input'!$G38="Consumption",'1. Data input'!U38),0)," ")</f>
        <v xml:space="preserve"> </v>
      </c>
      <c r="T41" s="122">
        <f t="shared" si="43"/>
        <v>0</v>
      </c>
      <c r="U41" s="122">
        <f t="shared" si="37"/>
        <v>0</v>
      </c>
      <c r="V41" s="3" t="str" cm="1">
        <f t="array" ref="V41">IFERROR(_xlfn.IFS($C41="Energy",H41*$AI41,$C41="Water",H41*$AK41,$C41="Waste",H41*$AM41)," ")</f>
        <v xml:space="preserve"> </v>
      </c>
      <c r="W41" s="3" t="str" cm="1">
        <f t="array" ref="W41">IFERROR(_xlfn.IFS($C41="Energy",I41*$AI41,$C41="Water",I41*$AK41,$C41="Waste",I41*$AM41)," ")</f>
        <v xml:space="preserve"> </v>
      </c>
      <c r="X41" s="3" t="str" cm="1">
        <f t="array" ref="X41">IFERROR(_xlfn.IFS($C41="Energy",J41*$AI41,$C41="Water",J41*$AK41,$C41="Waste",J41*$AM41)," ")</f>
        <v xml:space="preserve"> </v>
      </c>
      <c r="Y41" s="3" t="str" cm="1">
        <f t="array" ref="Y41">IFERROR(_xlfn.IFS($C41="Energy",K41*$AI41,$C41="Water",K41*$AK41,$C41="Waste",K41*$AM41)," ")</f>
        <v xml:space="preserve"> </v>
      </c>
      <c r="Z41" s="3" t="str" cm="1">
        <f t="array" ref="Z41">IFERROR(_xlfn.IFS($C41="Energy",L41*$AI41,$C41="Water",L41*$AK41,$C41="Waste",L41*$AM41)," ")</f>
        <v xml:space="preserve"> </v>
      </c>
      <c r="AA41" s="3" t="str" cm="1">
        <f t="array" ref="AA41">IFERROR(_xlfn.IFS($C41="Energy",M41*$AI41,$C41="Water",M41*$AK41,$C41="Waste",M41*$AM41)," ")</f>
        <v xml:space="preserve"> </v>
      </c>
      <c r="AB41" s="3" t="str" cm="1">
        <f t="array" ref="AB41">IFERROR(_xlfn.IFS($C41="Energy",N41*$AI41,$C41="Water",N41*$AK41,$C41="Waste",N41*$AM41)," ")</f>
        <v xml:space="preserve"> </v>
      </c>
      <c r="AC41" s="3" t="str" cm="1">
        <f t="array" ref="AC41">IFERROR(_xlfn.IFS($C41="Energy",O41*$AI41,$C41="Water",O41*$AK41,$C41="Waste",O41*$AM41)," ")</f>
        <v xml:space="preserve"> </v>
      </c>
      <c r="AD41" s="3" t="str" cm="1">
        <f t="array" ref="AD41">IFERROR(_xlfn.IFS($C41="Energy",P41*$AI41,$C41="Water",P41*$AK41,$C41="Waste",P41*$AM41)," ")</f>
        <v xml:space="preserve"> </v>
      </c>
      <c r="AE41" s="3" t="str" cm="1">
        <f t="array" ref="AE41">IFERROR(_xlfn.IFS($C41="Energy",Q41*$AI41,$C41="Water",Q41*$AK41,$C41="Waste",Q41*$AM41)," ")</f>
        <v xml:space="preserve"> </v>
      </c>
      <c r="AF41" s="3" t="str" cm="1">
        <f t="array" ref="AF41">IFERROR(_xlfn.IFS($C41="Energy",R41*$AI41,$C41="Water",R41*$AK41,$C41="Waste",R41*$AM41)," ")</f>
        <v xml:space="preserve"> </v>
      </c>
      <c r="AG41" s="3" t="str" cm="1">
        <f t="array" ref="AG41">IFERROR(_xlfn.IFS($C41="Energy",S41*$AI41,$C41="Water",S41*$AK41,$C41="Waste",S41*$AM41)," ")</f>
        <v xml:space="preserve"> </v>
      </c>
      <c r="AH41" s="3" t="str">
        <f t="shared" si="38"/>
        <v xml:space="preserve"> </v>
      </c>
      <c r="AI41" s="3" t="str">
        <f>IFERROR(VLOOKUP(AH41,Conversions!$E$61:$F$75,2,FALSE)," ")</f>
        <v xml:space="preserve"> </v>
      </c>
      <c r="AJ41" s="3" t="str">
        <f t="shared" si="39"/>
        <v xml:space="preserve"> </v>
      </c>
      <c r="AK41" s="3" t="str">
        <f>IF(C41="Water",VLOOKUP(U41,Conversions!$C$27:$E$32,3,FALSE)," ")</f>
        <v xml:space="preserve"> </v>
      </c>
      <c r="AL41" s="3" t="str">
        <f t="shared" si="40"/>
        <v xml:space="preserve"> </v>
      </c>
      <c r="AM41" s="3" t="str">
        <f>IF(C41="Waste",VLOOKUP(U41,Conversions!$C$37:$F$41,3,FALSE)," ")</f>
        <v xml:space="preserve"> </v>
      </c>
      <c r="AN41" s="66" t="str">
        <f t="shared" si="41"/>
        <v xml:space="preserve"> </v>
      </c>
      <c r="AO41" s="118"/>
      <c r="AP41" s="1" t="str">
        <f t="shared" si="44"/>
        <v xml:space="preserve"> </v>
      </c>
    </row>
    <row r="42" spans="2:42" ht="14.5" x14ac:dyDescent="0.35">
      <c r="B42" s="40"/>
      <c r="C42" s="3">
        <f>'1. Data input'!C39</f>
        <v>0</v>
      </c>
      <c r="D42" s="3">
        <f>'1. Data input'!D39</f>
        <v>0</v>
      </c>
      <c r="E42" s="3">
        <f>'1. Data input'!E39</f>
        <v>0</v>
      </c>
      <c r="F42" s="3">
        <f>'1. Data input'!F39</f>
        <v>0</v>
      </c>
      <c r="G42" s="3">
        <f>'1. Data input'!G39</f>
        <v>0</v>
      </c>
      <c r="H42" s="121" t="str">
        <f>IFERROR(MAX(_xlfn.IFS('1. Data input'!$G39="Meter reading",'1. Data input'!J39-'1. Data input'!I39,'1. Data input'!$G39="Consumption",'1. Data input'!J39),0)," ")</f>
        <v xml:space="preserve"> </v>
      </c>
      <c r="I42" s="121" t="str">
        <f>IFERROR(MAX(_xlfn.IFS('1. Data input'!$G39="Meter reading",'1. Data input'!K39-'1. Data input'!J39,'1. Data input'!$G39="Consumption",'1. Data input'!K39),0)," ")</f>
        <v xml:space="preserve"> </v>
      </c>
      <c r="J42" s="121" t="str">
        <f>IFERROR(MAX(_xlfn.IFS('1. Data input'!$G39="Meter reading",'1. Data input'!L39-'1. Data input'!K39,'1. Data input'!$G39="Consumption",'1. Data input'!L39),0)," ")</f>
        <v xml:space="preserve"> </v>
      </c>
      <c r="K42" s="121" t="str">
        <f>IFERROR(MAX(_xlfn.IFS('1. Data input'!$G39="Meter reading",'1. Data input'!M39-'1. Data input'!L39,'1. Data input'!$G39="Consumption",'1. Data input'!M39),0)," ")</f>
        <v xml:space="preserve"> </v>
      </c>
      <c r="L42" s="121" t="str">
        <f>IFERROR(MAX(_xlfn.IFS('1. Data input'!$G39="Meter reading",'1. Data input'!N39-'1. Data input'!M39,'1. Data input'!$G39="Consumption",'1. Data input'!N39),0)," ")</f>
        <v xml:space="preserve"> </v>
      </c>
      <c r="M42" s="121" t="str">
        <f>IFERROR(MAX(_xlfn.IFS('1. Data input'!$G39="Meter reading",'1. Data input'!O39-'1. Data input'!N39,'1. Data input'!$G39="Consumption",'1. Data input'!O39),0)," ")</f>
        <v xml:space="preserve"> </v>
      </c>
      <c r="N42" s="121" t="str">
        <f>IFERROR(MAX(_xlfn.IFS('1. Data input'!$G39="Meter reading",'1. Data input'!P39-'1. Data input'!O39,'1. Data input'!$G39="Consumption",'1. Data input'!P39),0)," ")</f>
        <v xml:space="preserve"> </v>
      </c>
      <c r="O42" s="121" t="str">
        <f>IFERROR(MAX(_xlfn.IFS('1. Data input'!$G39="Meter reading",'1. Data input'!Q39-'1. Data input'!P39,'1. Data input'!$G39="Consumption",'1. Data input'!Q39),0)," ")</f>
        <v xml:space="preserve"> </v>
      </c>
      <c r="P42" s="121" t="str">
        <f>IFERROR(MAX(_xlfn.IFS('1. Data input'!$G39="Meter reading",'1. Data input'!R39-'1. Data input'!Q39,'1. Data input'!$G39="Consumption",'1. Data input'!R39),0)," ")</f>
        <v xml:space="preserve"> </v>
      </c>
      <c r="Q42" s="121" t="str">
        <f>IFERROR(MAX(_xlfn.IFS('1. Data input'!$G39="Meter reading",'1. Data input'!S39-'1. Data input'!R39,'1. Data input'!$G39="Consumption",'1. Data input'!S39),0)," ")</f>
        <v xml:space="preserve"> </v>
      </c>
      <c r="R42" s="121" t="str">
        <f>IFERROR(MAX(_xlfn.IFS('1. Data input'!$G39="Meter reading",'1. Data input'!T39-'1. Data input'!S39,'1. Data input'!$G39="Consumption",'1. Data input'!T39),0)," ")</f>
        <v xml:space="preserve"> </v>
      </c>
      <c r="S42" s="121" t="str">
        <f>IFERROR(MAX(_xlfn.IFS('1. Data input'!$G39="Meter reading",'1. Data input'!U39-'1. Data input'!T39,'1. Data input'!$G39="Consumption",'1. Data input'!U39),0)," ")</f>
        <v xml:space="preserve"> </v>
      </c>
      <c r="T42" s="122">
        <f t="shared" si="43"/>
        <v>0</v>
      </c>
      <c r="U42" s="122">
        <f t="shared" si="37"/>
        <v>0</v>
      </c>
      <c r="V42" s="3" t="str" cm="1">
        <f t="array" ref="V42">IFERROR(_xlfn.IFS($C42="Energy",H42*$AI42,$C42="Water",H42*$AK42,$C42="Waste",H42*$AM42)," ")</f>
        <v xml:space="preserve"> </v>
      </c>
      <c r="W42" s="3" t="str" cm="1">
        <f t="array" ref="W42">IFERROR(_xlfn.IFS($C42="Energy",I42*$AI42,$C42="Water",I42*$AK42,$C42="Waste",I42*$AM42)," ")</f>
        <v xml:space="preserve"> </v>
      </c>
      <c r="X42" s="3" t="str" cm="1">
        <f t="array" ref="X42">IFERROR(_xlfn.IFS($C42="Energy",J42*$AI42,$C42="Water",J42*$AK42,$C42="Waste",J42*$AM42)," ")</f>
        <v xml:space="preserve"> </v>
      </c>
      <c r="Y42" s="3" t="str" cm="1">
        <f t="array" ref="Y42">IFERROR(_xlfn.IFS($C42="Energy",K42*$AI42,$C42="Water",K42*$AK42,$C42="Waste",K42*$AM42)," ")</f>
        <v xml:space="preserve"> </v>
      </c>
      <c r="Z42" s="3" t="str" cm="1">
        <f t="array" ref="Z42">IFERROR(_xlfn.IFS($C42="Energy",L42*$AI42,$C42="Water",L42*$AK42,$C42="Waste",L42*$AM42)," ")</f>
        <v xml:space="preserve"> </v>
      </c>
      <c r="AA42" s="3" t="str" cm="1">
        <f t="array" ref="AA42">IFERROR(_xlfn.IFS($C42="Energy",M42*$AI42,$C42="Water",M42*$AK42,$C42="Waste",M42*$AM42)," ")</f>
        <v xml:space="preserve"> </v>
      </c>
      <c r="AB42" s="3" t="str" cm="1">
        <f t="array" ref="AB42">IFERROR(_xlfn.IFS($C42="Energy",N42*$AI42,$C42="Water",N42*$AK42,$C42="Waste",N42*$AM42)," ")</f>
        <v xml:space="preserve"> </v>
      </c>
      <c r="AC42" s="3" t="str" cm="1">
        <f t="array" ref="AC42">IFERROR(_xlfn.IFS($C42="Energy",O42*$AI42,$C42="Water",O42*$AK42,$C42="Waste",O42*$AM42)," ")</f>
        <v xml:space="preserve"> </v>
      </c>
      <c r="AD42" s="3" t="str" cm="1">
        <f t="array" ref="AD42">IFERROR(_xlfn.IFS($C42="Energy",P42*$AI42,$C42="Water",P42*$AK42,$C42="Waste",P42*$AM42)," ")</f>
        <v xml:space="preserve"> </v>
      </c>
      <c r="AE42" s="3" t="str" cm="1">
        <f t="array" ref="AE42">IFERROR(_xlfn.IFS($C42="Energy",Q42*$AI42,$C42="Water",Q42*$AK42,$C42="Waste",Q42*$AM42)," ")</f>
        <v xml:space="preserve"> </v>
      </c>
      <c r="AF42" s="3" t="str" cm="1">
        <f t="array" ref="AF42">IFERROR(_xlfn.IFS($C42="Energy",R42*$AI42,$C42="Water",R42*$AK42,$C42="Waste",R42*$AM42)," ")</f>
        <v xml:space="preserve"> </v>
      </c>
      <c r="AG42" s="3" t="str" cm="1">
        <f t="array" ref="AG42">IFERROR(_xlfn.IFS($C42="Energy",S42*$AI42,$C42="Water",S42*$AK42,$C42="Waste",S42*$AM42)," ")</f>
        <v xml:space="preserve"> </v>
      </c>
      <c r="AH42" s="3" t="str">
        <f t="shared" si="38"/>
        <v xml:space="preserve"> </v>
      </c>
      <c r="AI42" s="3" t="str">
        <f>IFERROR(VLOOKUP(AH42,Conversions!$E$61:$F$75,2,FALSE)," ")</f>
        <v xml:space="preserve"> </v>
      </c>
      <c r="AJ42" s="3" t="str">
        <f t="shared" si="39"/>
        <v xml:space="preserve"> </v>
      </c>
      <c r="AK42" s="3" t="str">
        <f>IF(C42="Water",VLOOKUP(U42,Conversions!$C$27:$E$32,3,FALSE)," ")</f>
        <v xml:space="preserve"> </v>
      </c>
      <c r="AL42" s="3" t="str">
        <f t="shared" si="40"/>
        <v xml:space="preserve"> </v>
      </c>
      <c r="AM42" s="3" t="str">
        <f>IF(C42="Waste",VLOOKUP(U42,Conversions!$C$37:$F$41,3,FALSE)," ")</f>
        <v xml:space="preserve"> </v>
      </c>
      <c r="AN42" s="66" t="str">
        <f t="shared" si="41"/>
        <v xml:space="preserve"> </v>
      </c>
      <c r="AO42" s="118"/>
      <c r="AP42" s="1" t="str">
        <f t="shared" si="44"/>
        <v xml:space="preserve"> </v>
      </c>
    </row>
    <row r="43" spans="2:42" ht="14.5" x14ac:dyDescent="0.35">
      <c r="B43" s="40"/>
      <c r="C43" s="3">
        <f>'1. Data input'!C40</f>
        <v>0</v>
      </c>
      <c r="D43" s="3">
        <f>'1. Data input'!D40</f>
        <v>0</v>
      </c>
      <c r="E43" s="3">
        <f>'1. Data input'!E40</f>
        <v>0</v>
      </c>
      <c r="F43" s="3">
        <f>'1. Data input'!F40</f>
        <v>0</v>
      </c>
      <c r="G43" s="3">
        <f>'1. Data input'!G40</f>
        <v>0</v>
      </c>
      <c r="H43" s="121" t="str">
        <f>IFERROR(MAX(_xlfn.IFS('1. Data input'!$G40="Meter reading",'1. Data input'!J40-'1. Data input'!I40,'1. Data input'!$G40="Consumption",'1. Data input'!J40),0)," ")</f>
        <v xml:space="preserve"> </v>
      </c>
      <c r="I43" s="121" t="str">
        <f>IFERROR(MAX(_xlfn.IFS('1. Data input'!$G40="Meter reading",'1. Data input'!K40-'1. Data input'!J40,'1. Data input'!$G40="Consumption",'1. Data input'!K40),0)," ")</f>
        <v xml:space="preserve"> </v>
      </c>
      <c r="J43" s="121" t="str">
        <f>IFERROR(MAX(_xlfn.IFS('1. Data input'!$G40="Meter reading",'1. Data input'!L40-'1. Data input'!K40,'1. Data input'!$G40="Consumption",'1. Data input'!L40),0)," ")</f>
        <v xml:space="preserve"> </v>
      </c>
      <c r="K43" s="121" t="str">
        <f>IFERROR(MAX(_xlfn.IFS('1. Data input'!$G40="Meter reading",'1. Data input'!M40-'1. Data input'!L40,'1. Data input'!$G40="Consumption",'1. Data input'!M40),0)," ")</f>
        <v xml:space="preserve"> </v>
      </c>
      <c r="L43" s="121" t="str">
        <f>IFERROR(MAX(_xlfn.IFS('1. Data input'!$G40="Meter reading",'1. Data input'!N40-'1. Data input'!M40,'1. Data input'!$G40="Consumption",'1. Data input'!N40),0)," ")</f>
        <v xml:space="preserve"> </v>
      </c>
      <c r="M43" s="121" t="str">
        <f>IFERROR(MAX(_xlfn.IFS('1. Data input'!$G40="Meter reading",'1. Data input'!O40-'1. Data input'!N40,'1. Data input'!$G40="Consumption",'1. Data input'!O40),0)," ")</f>
        <v xml:space="preserve"> </v>
      </c>
      <c r="N43" s="121" t="str">
        <f>IFERROR(MAX(_xlfn.IFS('1. Data input'!$G40="Meter reading",'1. Data input'!P40-'1. Data input'!O40,'1. Data input'!$G40="Consumption",'1. Data input'!P40),0)," ")</f>
        <v xml:space="preserve"> </v>
      </c>
      <c r="O43" s="121" t="str">
        <f>IFERROR(MAX(_xlfn.IFS('1. Data input'!$G40="Meter reading",'1. Data input'!Q40-'1. Data input'!P40,'1. Data input'!$G40="Consumption",'1. Data input'!Q40),0)," ")</f>
        <v xml:space="preserve"> </v>
      </c>
      <c r="P43" s="121" t="str">
        <f>IFERROR(MAX(_xlfn.IFS('1. Data input'!$G40="Meter reading",'1. Data input'!R40-'1. Data input'!Q40,'1. Data input'!$G40="Consumption",'1. Data input'!R40),0)," ")</f>
        <v xml:space="preserve"> </v>
      </c>
      <c r="Q43" s="121" t="str">
        <f>IFERROR(MAX(_xlfn.IFS('1. Data input'!$G40="Meter reading",'1. Data input'!S40-'1. Data input'!R40,'1. Data input'!$G40="Consumption",'1. Data input'!S40),0)," ")</f>
        <v xml:space="preserve"> </v>
      </c>
      <c r="R43" s="121" t="str">
        <f>IFERROR(MAX(_xlfn.IFS('1. Data input'!$G40="Meter reading",'1. Data input'!T40-'1. Data input'!S40,'1. Data input'!$G40="Consumption",'1. Data input'!T40),0)," ")</f>
        <v xml:space="preserve"> </v>
      </c>
      <c r="S43" s="121" t="str">
        <f>IFERROR(MAX(_xlfn.IFS('1. Data input'!$G40="Meter reading",'1. Data input'!U40-'1. Data input'!T40,'1. Data input'!$G40="Consumption",'1. Data input'!U40),0)," ")</f>
        <v xml:space="preserve"> </v>
      </c>
      <c r="T43" s="122">
        <f t="shared" si="43"/>
        <v>0</v>
      </c>
      <c r="U43" s="122">
        <f t="shared" si="37"/>
        <v>0</v>
      </c>
      <c r="V43" s="3" t="str" cm="1">
        <f t="array" ref="V43">IFERROR(_xlfn.IFS($C43="Energy",H43*$AI43,$C43="Water",H43*$AK43,$C43="Waste",H43*$AM43)," ")</f>
        <v xml:space="preserve"> </v>
      </c>
      <c r="W43" s="3" t="str" cm="1">
        <f t="array" ref="W43">IFERROR(_xlfn.IFS($C43="Energy",I43*$AI43,$C43="Water",I43*$AK43,$C43="Waste",I43*$AM43)," ")</f>
        <v xml:space="preserve"> </v>
      </c>
      <c r="X43" s="3" t="str" cm="1">
        <f t="array" ref="X43">IFERROR(_xlfn.IFS($C43="Energy",J43*$AI43,$C43="Water",J43*$AK43,$C43="Waste",J43*$AM43)," ")</f>
        <v xml:space="preserve"> </v>
      </c>
      <c r="Y43" s="3" t="str" cm="1">
        <f t="array" ref="Y43">IFERROR(_xlfn.IFS($C43="Energy",K43*$AI43,$C43="Water",K43*$AK43,$C43="Waste",K43*$AM43)," ")</f>
        <v xml:space="preserve"> </v>
      </c>
      <c r="Z43" s="3" t="str" cm="1">
        <f t="array" ref="Z43">IFERROR(_xlfn.IFS($C43="Energy",L43*$AI43,$C43="Water",L43*$AK43,$C43="Waste",L43*$AM43)," ")</f>
        <v xml:space="preserve"> </v>
      </c>
      <c r="AA43" s="3" t="str" cm="1">
        <f t="array" ref="AA43">IFERROR(_xlfn.IFS($C43="Energy",M43*$AI43,$C43="Water",M43*$AK43,$C43="Waste",M43*$AM43)," ")</f>
        <v xml:space="preserve"> </v>
      </c>
      <c r="AB43" s="3" t="str" cm="1">
        <f t="array" ref="AB43">IFERROR(_xlfn.IFS($C43="Energy",N43*$AI43,$C43="Water",N43*$AK43,$C43="Waste",N43*$AM43)," ")</f>
        <v xml:space="preserve"> </v>
      </c>
      <c r="AC43" s="3" t="str" cm="1">
        <f t="array" ref="AC43">IFERROR(_xlfn.IFS($C43="Energy",O43*$AI43,$C43="Water",O43*$AK43,$C43="Waste",O43*$AM43)," ")</f>
        <v xml:space="preserve"> </v>
      </c>
      <c r="AD43" s="3" t="str" cm="1">
        <f t="array" ref="AD43">IFERROR(_xlfn.IFS($C43="Energy",P43*$AI43,$C43="Water",P43*$AK43,$C43="Waste",P43*$AM43)," ")</f>
        <v xml:space="preserve"> </v>
      </c>
      <c r="AE43" s="3" t="str" cm="1">
        <f t="array" ref="AE43">IFERROR(_xlfn.IFS($C43="Energy",Q43*$AI43,$C43="Water",Q43*$AK43,$C43="Waste",Q43*$AM43)," ")</f>
        <v xml:space="preserve"> </v>
      </c>
      <c r="AF43" s="3" t="str" cm="1">
        <f t="array" ref="AF43">IFERROR(_xlfn.IFS($C43="Energy",R43*$AI43,$C43="Water",R43*$AK43,$C43="Waste",R43*$AM43)," ")</f>
        <v xml:space="preserve"> </v>
      </c>
      <c r="AG43" s="3" t="str" cm="1">
        <f t="array" ref="AG43">IFERROR(_xlfn.IFS($C43="Energy",S43*$AI43,$C43="Water",S43*$AK43,$C43="Waste",S43*$AM43)," ")</f>
        <v xml:space="preserve"> </v>
      </c>
      <c r="AH43" s="3" t="str">
        <f t="shared" si="38"/>
        <v xml:space="preserve"> </v>
      </c>
      <c r="AI43" s="3" t="str">
        <f>IFERROR(VLOOKUP(AH43,Conversions!$E$61:$F$75,2,FALSE)," ")</f>
        <v xml:space="preserve"> </v>
      </c>
      <c r="AJ43" s="3" t="str">
        <f t="shared" si="39"/>
        <v xml:space="preserve"> </v>
      </c>
      <c r="AK43" s="3" t="str">
        <f>IF(C43="Water",VLOOKUP(U43,Conversions!$C$27:$E$32,3,FALSE)," ")</f>
        <v xml:space="preserve"> </v>
      </c>
      <c r="AL43" s="3" t="str">
        <f t="shared" si="40"/>
        <v xml:space="preserve"> </v>
      </c>
      <c r="AM43" s="3" t="str">
        <f>IF(C43="Waste",VLOOKUP(U43,Conversions!$C$37:$F$41,3,FALSE)," ")</f>
        <v xml:space="preserve"> </v>
      </c>
      <c r="AN43" s="66" t="str">
        <f t="shared" si="41"/>
        <v xml:space="preserve"> </v>
      </c>
      <c r="AO43" s="118"/>
      <c r="AP43" s="1" t="str">
        <f t="shared" si="44"/>
        <v xml:space="preserve"> </v>
      </c>
    </row>
    <row r="44" spans="2:42" ht="14.5" x14ac:dyDescent="0.35">
      <c r="B44" s="40"/>
      <c r="C44" s="3">
        <f>'1. Data input'!C41</f>
        <v>0</v>
      </c>
      <c r="D44" s="3">
        <f>'1. Data input'!D41</f>
        <v>0</v>
      </c>
      <c r="E44" s="3">
        <f>'1. Data input'!E41</f>
        <v>0</v>
      </c>
      <c r="F44" s="3">
        <f>'1. Data input'!F41</f>
        <v>0</v>
      </c>
      <c r="G44" s="3">
        <f>'1. Data input'!G41</f>
        <v>0</v>
      </c>
      <c r="H44" s="121" t="str">
        <f>IFERROR(MAX(_xlfn.IFS('1. Data input'!$G41="Meter reading",'1. Data input'!J41-'1. Data input'!I41,'1. Data input'!$G41="Consumption",'1. Data input'!J41),0)," ")</f>
        <v xml:space="preserve"> </v>
      </c>
      <c r="I44" s="121" t="str">
        <f>IFERROR(MAX(_xlfn.IFS('1. Data input'!$G41="Meter reading",'1. Data input'!K41-'1. Data input'!J41,'1. Data input'!$G41="Consumption",'1. Data input'!K41),0)," ")</f>
        <v xml:space="preserve"> </v>
      </c>
      <c r="J44" s="121" t="str">
        <f>IFERROR(MAX(_xlfn.IFS('1. Data input'!$G41="Meter reading",'1. Data input'!L41-'1. Data input'!K41,'1. Data input'!$G41="Consumption",'1. Data input'!L41),0)," ")</f>
        <v xml:space="preserve"> </v>
      </c>
      <c r="K44" s="121" t="str">
        <f>IFERROR(MAX(_xlfn.IFS('1. Data input'!$G41="Meter reading",'1. Data input'!M41-'1. Data input'!L41,'1. Data input'!$G41="Consumption",'1. Data input'!M41),0)," ")</f>
        <v xml:space="preserve"> </v>
      </c>
      <c r="L44" s="121" t="str">
        <f>IFERROR(MAX(_xlfn.IFS('1. Data input'!$G41="Meter reading",'1. Data input'!N41-'1. Data input'!M41,'1. Data input'!$G41="Consumption",'1. Data input'!N41),0)," ")</f>
        <v xml:space="preserve"> </v>
      </c>
      <c r="M44" s="121" t="str">
        <f>IFERROR(MAX(_xlfn.IFS('1. Data input'!$G41="Meter reading",'1. Data input'!O41-'1. Data input'!N41,'1. Data input'!$G41="Consumption",'1. Data input'!O41),0)," ")</f>
        <v xml:space="preserve"> </v>
      </c>
      <c r="N44" s="121" t="str">
        <f>IFERROR(MAX(_xlfn.IFS('1. Data input'!$G41="Meter reading",'1. Data input'!P41-'1. Data input'!O41,'1. Data input'!$G41="Consumption",'1. Data input'!P41),0)," ")</f>
        <v xml:space="preserve"> </v>
      </c>
      <c r="O44" s="121" t="str">
        <f>IFERROR(MAX(_xlfn.IFS('1. Data input'!$G41="Meter reading",'1. Data input'!Q41-'1. Data input'!P41,'1. Data input'!$G41="Consumption",'1. Data input'!Q41),0)," ")</f>
        <v xml:space="preserve"> </v>
      </c>
      <c r="P44" s="121" t="str">
        <f>IFERROR(MAX(_xlfn.IFS('1. Data input'!$G41="Meter reading",'1. Data input'!R41-'1. Data input'!Q41,'1. Data input'!$G41="Consumption",'1. Data input'!R41),0)," ")</f>
        <v xml:space="preserve"> </v>
      </c>
      <c r="Q44" s="121" t="str">
        <f>IFERROR(MAX(_xlfn.IFS('1. Data input'!$G41="Meter reading",'1. Data input'!S41-'1. Data input'!R41,'1. Data input'!$G41="Consumption",'1. Data input'!S41),0)," ")</f>
        <v xml:space="preserve"> </v>
      </c>
      <c r="R44" s="121" t="str">
        <f>IFERROR(MAX(_xlfn.IFS('1. Data input'!$G41="Meter reading",'1. Data input'!T41-'1. Data input'!S41,'1. Data input'!$G41="Consumption",'1. Data input'!T41),0)," ")</f>
        <v xml:space="preserve"> </v>
      </c>
      <c r="S44" s="121" t="str">
        <f>IFERROR(MAX(_xlfn.IFS('1. Data input'!$G41="Meter reading",'1. Data input'!U41-'1. Data input'!T41,'1. Data input'!$G41="Consumption",'1. Data input'!U41),0)," ")</f>
        <v xml:space="preserve"> </v>
      </c>
      <c r="T44" s="122">
        <f t="shared" si="43"/>
        <v>0</v>
      </c>
      <c r="U44" s="122">
        <f t="shared" si="37"/>
        <v>0</v>
      </c>
      <c r="V44" s="3" t="str" cm="1">
        <f t="array" ref="V44">IFERROR(_xlfn.IFS($C44="Energy",H44*$AI44,$C44="Water",H44*$AK44,$C44="Waste",H44*$AM44)," ")</f>
        <v xml:space="preserve"> </v>
      </c>
      <c r="W44" s="3" t="str" cm="1">
        <f t="array" ref="W44">IFERROR(_xlfn.IFS($C44="Energy",I44*$AI44,$C44="Water",I44*$AK44,$C44="Waste",I44*$AM44)," ")</f>
        <v xml:space="preserve"> </v>
      </c>
      <c r="X44" s="3" t="str" cm="1">
        <f t="array" ref="X44">IFERROR(_xlfn.IFS($C44="Energy",J44*$AI44,$C44="Water",J44*$AK44,$C44="Waste",J44*$AM44)," ")</f>
        <v xml:space="preserve"> </v>
      </c>
      <c r="Y44" s="3" t="str" cm="1">
        <f t="array" ref="Y44">IFERROR(_xlfn.IFS($C44="Energy",K44*$AI44,$C44="Water",K44*$AK44,$C44="Waste",K44*$AM44)," ")</f>
        <v xml:space="preserve"> </v>
      </c>
      <c r="Z44" s="3" t="str" cm="1">
        <f t="array" ref="Z44">IFERROR(_xlfn.IFS($C44="Energy",L44*$AI44,$C44="Water",L44*$AK44,$C44="Waste",L44*$AM44)," ")</f>
        <v xml:space="preserve"> </v>
      </c>
      <c r="AA44" s="3" t="str" cm="1">
        <f t="array" ref="AA44">IFERROR(_xlfn.IFS($C44="Energy",M44*$AI44,$C44="Water",M44*$AK44,$C44="Waste",M44*$AM44)," ")</f>
        <v xml:space="preserve"> </v>
      </c>
      <c r="AB44" s="3" t="str" cm="1">
        <f t="array" ref="AB44">IFERROR(_xlfn.IFS($C44="Energy",N44*$AI44,$C44="Water",N44*$AK44,$C44="Waste",N44*$AM44)," ")</f>
        <v xml:space="preserve"> </v>
      </c>
      <c r="AC44" s="3" t="str" cm="1">
        <f t="array" ref="AC44">IFERROR(_xlfn.IFS($C44="Energy",O44*$AI44,$C44="Water",O44*$AK44,$C44="Waste",O44*$AM44)," ")</f>
        <v xml:space="preserve"> </v>
      </c>
      <c r="AD44" s="3" t="str" cm="1">
        <f t="array" ref="AD44">IFERROR(_xlfn.IFS($C44="Energy",P44*$AI44,$C44="Water",P44*$AK44,$C44="Waste",P44*$AM44)," ")</f>
        <v xml:space="preserve"> </v>
      </c>
      <c r="AE44" s="3" t="str" cm="1">
        <f t="array" ref="AE44">IFERROR(_xlfn.IFS($C44="Energy",Q44*$AI44,$C44="Water",Q44*$AK44,$C44="Waste",Q44*$AM44)," ")</f>
        <v xml:space="preserve"> </v>
      </c>
      <c r="AF44" s="3" t="str" cm="1">
        <f t="array" ref="AF44">IFERROR(_xlfn.IFS($C44="Energy",R44*$AI44,$C44="Water",R44*$AK44,$C44="Waste",R44*$AM44)," ")</f>
        <v xml:space="preserve"> </v>
      </c>
      <c r="AG44" s="3" t="str" cm="1">
        <f t="array" ref="AG44">IFERROR(_xlfn.IFS($C44="Energy",S44*$AI44,$C44="Water",S44*$AK44,$C44="Waste",S44*$AM44)," ")</f>
        <v xml:space="preserve"> </v>
      </c>
      <c r="AH44" s="3" t="str">
        <f t="shared" si="38"/>
        <v xml:space="preserve"> </v>
      </c>
      <c r="AI44" s="3" t="str">
        <f>IFERROR(VLOOKUP(AH44,Conversions!$E$61:$F$75,2,FALSE)," ")</f>
        <v xml:space="preserve"> </v>
      </c>
      <c r="AJ44" s="3" t="str">
        <f t="shared" si="39"/>
        <v xml:space="preserve"> </v>
      </c>
      <c r="AK44" s="3" t="str">
        <f>IF(C44="Water",VLOOKUP(U44,Conversions!$C$27:$E$32,3,FALSE)," ")</f>
        <v xml:space="preserve"> </v>
      </c>
      <c r="AL44" s="3" t="str">
        <f t="shared" si="40"/>
        <v xml:space="preserve"> </v>
      </c>
      <c r="AM44" s="3" t="str">
        <f>IF(C44="Waste",VLOOKUP(U44,Conversions!$C$37:$F$41,3,FALSE)," ")</f>
        <v xml:space="preserve"> </v>
      </c>
      <c r="AN44" s="66" t="str">
        <f t="shared" si="41"/>
        <v xml:space="preserve"> </v>
      </c>
      <c r="AO44" s="118"/>
      <c r="AP44" s="1" t="str">
        <f t="shared" si="44"/>
        <v xml:space="preserve"> </v>
      </c>
    </row>
    <row r="45" spans="2:42" ht="14.5" x14ac:dyDescent="0.35">
      <c r="B45" s="40"/>
      <c r="C45" s="3">
        <f>'1. Data input'!C42</f>
        <v>0</v>
      </c>
      <c r="D45" s="3">
        <f>'1. Data input'!D42</f>
        <v>0</v>
      </c>
      <c r="E45" s="3">
        <f>'1. Data input'!E42</f>
        <v>0</v>
      </c>
      <c r="F45" s="3">
        <f>'1. Data input'!F42</f>
        <v>0</v>
      </c>
      <c r="G45" s="3">
        <f>'1. Data input'!G42</f>
        <v>0</v>
      </c>
      <c r="H45" s="121" t="str">
        <f>IFERROR(MAX(_xlfn.IFS('1. Data input'!$G42="Meter reading",'1. Data input'!J42-'1. Data input'!I42,'1. Data input'!$G42="Consumption",'1. Data input'!J42),0)," ")</f>
        <v xml:space="preserve"> </v>
      </c>
      <c r="I45" s="121" t="str">
        <f>IFERROR(MAX(_xlfn.IFS('1. Data input'!$G42="Meter reading",'1. Data input'!K42-'1. Data input'!J42,'1. Data input'!$G42="Consumption",'1. Data input'!K42),0)," ")</f>
        <v xml:space="preserve"> </v>
      </c>
      <c r="J45" s="121" t="str">
        <f>IFERROR(MAX(_xlfn.IFS('1. Data input'!$G42="Meter reading",'1. Data input'!L42-'1. Data input'!K42,'1. Data input'!$G42="Consumption",'1. Data input'!L42),0)," ")</f>
        <v xml:space="preserve"> </v>
      </c>
      <c r="K45" s="121" t="str">
        <f>IFERROR(MAX(_xlfn.IFS('1. Data input'!$G42="Meter reading",'1. Data input'!M42-'1. Data input'!L42,'1. Data input'!$G42="Consumption",'1. Data input'!M42),0)," ")</f>
        <v xml:space="preserve"> </v>
      </c>
      <c r="L45" s="121" t="str">
        <f>IFERROR(MAX(_xlfn.IFS('1. Data input'!$G42="Meter reading",'1. Data input'!N42-'1. Data input'!M42,'1. Data input'!$G42="Consumption",'1. Data input'!N42),0)," ")</f>
        <v xml:space="preserve"> </v>
      </c>
      <c r="M45" s="121" t="str">
        <f>IFERROR(MAX(_xlfn.IFS('1. Data input'!$G42="Meter reading",'1. Data input'!O42-'1. Data input'!N42,'1. Data input'!$G42="Consumption",'1. Data input'!O42),0)," ")</f>
        <v xml:space="preserve"> </v>
      </c>
      <c r="N45" s="121" t="str">
        <f>IFERROR(MAX(_xlfn.IFS('1. Data input'!$G42="Meter reading",'1. Data input'!P42-'1. Data input'!O42,'1. Data input'!$G42="Consumption",'1. Data input'!P42),0)," ")</f>
        <v xml:space="preserve"> </v>
      </c>
      <c r="O45" s="121" t="str">
        <f>IFERROR(MAX(_xlfn.IFS('1. Data input'!$G42="Meter reading",'1. Data input'!Q42-'1. Data input'!P42,'1. Data input'!$G42="Consumption",'1. Data input'!Q42),0)," ")</f>
        <v xml:space="preserve"> </v>
      </c>
      <c r="P45" s="121" t="str">
        <f>IFERROR(MAX(_xlfn.IFS('1. Data input'!$G42="Meter reading",'1. Data input'!R42-'1. Data input'!Q42,'1. Data input'!$G42="Consumption",'1. Data input'!R42),0)," ")</f>
        <v xml:space="preserve"> </v>
      </c>
      <c r="Q45" s="121" t="str">
        <f>IFERROR(MAX(_xlfn.IFS('1. Data input'!$G42="Meter reading",'1. Data input'!S42-'1. Data input'!R42,'1. Data input'!$G42="Consumption",'1. Data input'!S42),0)," ")</f>
        <v xml:space="preserve"> </v>
      </c>
      <c r="R45" s="121" t="str">
        <f>IFERROR(MAX(_xlfn.IFS('1. Data input'!$G42="Meter reading",'1. Data input'!T42-'1. Data input'!S42,'1. Data input'!$G42="Consumption",'1. Data input'!T42),0)," ")</f>
        <v xml:space="preserve"> </v>
      </c>
      <c r="S45" s="121" t="str">
        <f>IFERROR(MAX(_xlfn.IFS('1. Data input'!$G42="Meter reading",'1. Data input'!U42-'1. Data input'!T42,'1. Data input'!$G42="Consumption",'1. Data input'!U42),0)," ")</f>
        <v xml:space="preserve"> </v>
      </c>
      <c r="T45" s="122">
        <f t="shared" si="43"/>
        <v>0</v>
      </c>
      <c r="U45" s="122">
        <f t="shared" si="37"/>
        <v>0</v>
      </c>
      <c r="V45" s="3" t="str" cm="1">
        <f t="array" ref="V45">IFERROR(_xlfn.IFS($C45="Energy",H45*$AI45,$C45="Water",H45*$AK45,$C45="Waste",H45*$AM45)," ")</f>
        <v xml:space="preserve"> </v>
      </c>
      <c r="W45" s="3" t="str" cm="1">
        <f t="array" ref="W45">IFERROR(_xlfn.IFS($C45="Energy",I45*$AI45,$C45="Water",I45*$AK45,$C45="Waste",I45*$AM45)," ")</f>
        <v xml:space="preserve"> </v>
      </c>
      <c r="X45" s="3" t="str" cm="1">
        <f t="array" ref="X45">IFERROR(_xlfn.IFS($C45="Energy",J45*$AI45,$C45="Water",J45*$AK45,$C45="Waste",J45*$AM45)," ")</f>
        <v xml:space="preserve"> </v>
      </c>
      <c r="Y45" s="3" t="str" cm="1">
        <f t="array" ref="Y45">IFERROR(_xlfn.IFS($C45="Energy",K45*$AI45,$C45="Water",K45*$AK45,$C45="Waste",K45*$AM45)," ")</f>
        <v xml:space="preserve"> </v>
      </c>
      <c r="Z45" s="3" t="str" cm="1">
        <f t="array" ref="Z45">IFERROR(_xlfn.IFS($C45="Energy",L45*$AI45,$C45="Water",L45*$AK45,$C45="Waste",L45*$AM45)," ")</f>
        <v xml:space="preserve"> </v>
      </c>
      <c r="AA45" s="3" t="str" cm="1">
        <f t="array" ref="AA45">IFERROR(_xlfn.IFS($C45="Energy",M45*$AI45,$C45="Water",M45*$AK45,$C45="Waste",M45*$AM45)," ")</f>
        <v xml:space="preserve"> </v>
      </c>
      <c r="AB45" s="3" t="str" cm="1">
        <f t="array" ref="AB45">IFERROR(_xlfn.IFS($C45="Energy",N45*$AI45,$C45="Water",N45*$AK45,$C45="Waste",N45*$AM45)," ")</f>
        <v xml:space="preserve"> </v>
      </c>
      <c r="AC45" s="3" t="str" cm="1">
        <f t="array" ref="AC45">IFERROR(_xlfn.IFS($C45="Energy",O45*$AI45,$C45="Water",O45*$AK45,$C45="Waste",O45*$AM45)," ")</f>
        <v xml:space="preserve"> </v>
      </c>
      <c r="AD45" s="3" t="str" cm="1">
        <f t="array" ref="AD45">IFERROR(_xlfn.IFS($C45="Energy",P45*$AI45,$C45="Water",P45*$AK45,$C45="Waste",P45*$AM45)," ")</f>
        <v xml:space="preserve"> </v>
      </c>
      <c r="AE45" s="3" t="str" cm="1">
        <f t="array" ref="AE45">IFERROR(_xlfn.IFS($C45="Energy",Q45*$AI45,$C45="Water",Q45*$AK45,$C45="Waste",Q45*$AM45)," ")</f>
        <v xml:space="preserve"> </v>
      </c>
      <c r="AF45" s="3" t="str" cm="1">
        <f t="array" ref="AF45">IFERROR(_xlfn.IFS($C45="Energy",R45*$AI45,$C45="Water",R45*$AK45,$C45="Waste",R45*$AM45)," ")</f>
        <v xml:space="preserve"> </v>
      </c>
      <c r="AG45" s="3" t="str" cm="1">
        <f t="array" ref="AG45">IFERROR(_xlfn.IFS($C45="Energy",S45*$AI45,$C45="Water",S45*$AK45,$C45="Waste",S45*$AM45)," ")</f>
        <v xml:space="preserve"> </v>
      </c>
      <c r="AH45" s="3" t="str">
        <f t="shared" si="38"/>
        <v xml:space="preserve"> </v>
      </c>
      <c r="AI45" s="3" t="str">
        <f>IFERROR(VLOOKUP(AH45,Conversions!$E$61:$F$75,2,FALSE)," ")</f>
        <v xml:space="preserve"> </v>
      </c>
      <c r="AJ45" s="3" t="str">
        <f t="shared" si="39"/>
        <v xml:space="preserve"> </v>
      </c>
      <c r="AK45" s="3" t="str">
        <f>IF(C45="Water",VLOOKUP(U45,Conversions!$C$27:$E$32,3,FALSE)," ")</f>
        <v xml:space="preserve"> </v>
      </c>
      <c r="AL45" s="3" t="str">
        <f t="shared" si="40"/>
        <v xml:space="preserve"> </v>
      </c>
      <c r="AM45" s="3" t="str">
        <f>IF(C45="Waste",VLOOKUP(U45,Conversions!$C$37:$F$41,3,FALSE)," ")</f>
        <v xml:space="preserve"> </v>
      </c>
      <c r="AN45" s="66" t="str">
        <f t="shared" si="41"/>
        <v xml:space="preserve"> </v>
      </c>
      <c r="AO45" s="118"/>
      <c r="AP45" s="1" t="str">
        <f t="shared" si="44"/>
        <v xml:space="preserve"> </v>
      </c>
    </row>
    <row r="46" spans="2:42" s="1" customFormat="1" ht="15" thickBot="1" x14ac:dyDescent="0.4">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2"/>
    </row>
    <row r="47" spans="2:42" s="1" customFormat="1" ht="14.5" x14ac:dyDescent="0.35"/>
  </sheetData>
  <sheetProtection algorithmName="SHA-512" hashValue="6OefPmb9cQZWTRkzspDiWIrOywuQtDVOtNHNGbOPFpcmInaCOPl7vmORTU2U6zEtmvJqt4g9Dafd7SaGBBaZJQ==" saltValue="/eMrwesvvH/S/RNOf+YeWA==" spinCount="100000" sheet="1" objects="1" scenarios="1"/>
  <mergeCells count="51">
    <mergeCell ref="H14:H15"/>
    <mergeCell ref="I14:I15"/>
    <mergeCell ref="J14:J15"/>
    <mergeCell ref="K14:K15"/>
    <mergeCell ref="M14:M15"/>
    <mergeCell ref="N14:N15"/>
    <mergeCell ref="O14:O15"/>
    <mergeCell ref="L14:L15"/>
    <mergeCell ref="T3:AN4"/>
    <mergeCell ref="AJ5:AN5"/>
    <mergeCell ref="AJ7:AN7"/>
    <mergeCell ref="T5:U5"/>
    <mergeCell ref="T6:U6"/>
    <mergeCell ref="AJ6:AN6"/>
    <mergeCell ref="T7:U7"/>
    <mergeCell ref="T8:U8"/>
    <mergeCell ref="T9:U9"/>
    <mergeCell ref="H13:S13"/>
    <mergeCell ref="AJ8:AN8"/>
    <mergeCell ref="AJ9:AN9"/>
    <mergeCell ref="P14:P15"/>
    <mergeCell ref="Q14:Q15"/>
    <mergeCell ref="AP14:AP15"/>
    <mergeCell ref="R14:R15"/>
    <mergeCell ref="S14:S15"/>
    <mergeCell ref="AH14:AH15"/>
    <mergeCell ref="AI14:AI15"/>
    <mergeCell ref="T13:U15"/>
    <mergeCell ref="AJ13:AN13"/>
    <mergeCell ref="V14:AG14"/>
    <mergeCell ref="AJ14:AJ15"/>
    <mergeCell ref="AK14:AK15"/>
    <mergeCell ref="AL14:AL15"/>
    <mergeCell ref="AM14:AM15"/>
    <mergeCell ref="AN14:AN15"/>
    <mergeCell ref="AO14:AO15"/>
    <mergeCell ref="E2:G2"/>
    <mergeCell ref="C13:C15"/>
    <mergeCell ref="D13:D15"/>
    <mergeCell ref="E13:E15"/>
    <mergeCell ref="F13:F15"/>
    <mergeCell ref="G13:G15"/>
    <mergeCell ref="C5:D5"/>
    <mergeCell ref="C6:D6"/>
    <mergeCell ref="F4:G4"/>
    <mergeCell ref="C7:D7"/>
    <mergeCell ref="C8:D8"/>
    <mergeCell ref="C9:D9"/>
    <mergeCell ref="E7:G7"/>
    <mergeCell ref="E8:G8"/>
    <mergeCell ref="E9:G9"/>
  </mergeCells>
  <conditionalFormatting sqref="T5:U5">
    <cfRule type="cellIs" dxfId="0" priority="1" operator="equal">
      <formula>"Sum($F$4:$Q$4)"</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86E91-8C87-48FF-B24E-6122B4CA3D37}">
  <dimension ref="A1:AP23"/>
  <sheetViews>
    <sheetView zoomScale="90" zoomScaleNormal="90" workbookViewId="0">
      <selection activeCell="G6" sqref="G6"/>
    </sheetView>
  </sheetViews>
  <sheetFormatPr defaultColWidth="0" defaultRowHeight="14.5" zeroHeight="1" x14ac:dyDescent="0.35"/>
  <cols>
    <col min="1" max="2" width="3.81640625" style="1" customWidth="1"/>
    <col min="3" max="3" width="13.81640625" customWidth="1"/>
    <col min="4" max="4" width="19.6328125" customWidth="1"/>
    <col min="5" max="20" width="8.81640625" customWidth="1"/>
    <col min="21" max="21" width="4" customWidth="1"/>
    <col min="22" max="42" width="0" hidden="1" customWidth="1"/>
    <col min="43" max="16384" width="8.81640625" hidden="1"/>
  </cols>
  <sheetData>
    <row r="1" spans="2:42" s="1" customFormat="1" ht="15" thickBot="1" x14ac:dyDescent="0.4"/>
    <row r="2" spans="2:42" ht="62.15" customHeight="1" x14ac:dyDescent="0.35">
      <c r="B2" s="37"/>
      <c r="C2" s="38"/>
      <c r="D2" s="38"/>
      <c r="E2" s="169" t="s">
        <v>189</v>
      </c>
      <c r="F2" s="169"/>
      <c r="G2" s="169"/>
      <c r="H2" s="169"/>
      <c r="I2" s="169"/>
      <c r="J2" s="169"/>
      <c r="K2" s="169"/>
      <c r="L2" s="38"/>
      <c r="M2" s="38"/>
      <c r="N2" s="38"/>
      <c r="O2" s="38"/>
      <c r="P2" s="38"/>
      <c r="Q2" s="38"/>
      <c r="R2" s="38"/>
      <c r="S2" s="38"/>
      <c r="T2" s="39"/>
      <c r="U2" s="1"/>
      <c r="V2" s="1"/>
      <c r="W2" s="1"/>
      <c r="X2" s="1"/>
      <c r="Y2" s="1"/>
      <c r="Z2" s="1"/>
      <c r="AA2" s="1"/>
      <c r="AB2" s="1"/>
      <c r="AC2" s="1"/>
      <c r="AD2" s="1"/>
      <c r="AE2" s="1"/>
      <c r="AF2" s="1"/>
      <c r="AG2" s="1"/>
      <c r="AH2" s="1"/>
      <c r="AI2" s="1"/>
      <c r="AJ2" s="1"/>
      <c r="AK2" s="1"/>
      <c r="AL2" s="1"/>
      <c r="AM2" s="1"/>
      <c r="AN2" s="1"/>
      <c r="AO2" s="1"/>
      <c r="AP2" s="1"/>
    </row>
    <row r="3" spans="2:42" x14ac:dyDescent="0.35">
      <c r="B3" s="40"/>
      <c r="C3" s="1"/>
      <c r="D3" s="1"/>
      <c r="E3" s="1"/>
      <c r="F3" s="1"/>
      <c r="G3" s="1"/>
      <c r="H3" s="1"/>
      <c r="I3" s="1"/>
      <c r="J3" s="1"/>
      <c r="K3" s="1"/>
      <c r="L3" s="1"/>
      <c r="M3" s="1"/>
      <c r="N3" s="1"/>
      <c r="O3" s="1"/>
      <c r="P3" s="1"/>
      <c r="Q3" s="1"/>
      <c r="R3" s="1"/>
      <c r="S3" s="1"/>
      <c r="T3" s="41"/>
      <c r="U3" s="1"/>
    </row>
    <row r="4" spans="2:42" x14ac:dyDescent="0.35">
      <c r="B4" s="40"/>
      <c r="C4" s="1"/>
      <c r="D4" s="1"/>
      <c r="E4" s="1"/>
      <c r="F4" s="1"/>
      <c r="G4" s="1"/>
      <c r="H4" s="1"/>
      <c r="I4" s="1"/>
      <c r="J4" s="1"/>
      <c r="K4" s="1"/>
      <c r="L4" s="1"/>
      <c r="M4" s="1"/>
      <c r="N4" s="1"/>
      <c r="O4" s="1"/>
      <c r="P4" s="1"/>
      <c r="Q4" s="1"/>
      <c r="R4" s="1"/>
      <c r="S4" s="1"/>
      <c r="T4" s="41"/>
      <c r="U4" s="1"/>
    </row>
    <row r="5" spans="2:42" x14ac:dyDescent="0.35">
      <c r="B5" s="40"/>
      <c r="C5" s="1"/>
      <c r="D5" s="1"/>
      <c r="E5" s="1"/>
      <c r="F5" s="1"/>
      <c r="G5" s="1"/>
      <c r="H5" s="1"/>
      <c r="I5" s="1"/>
      <c r="J5" s="1"/>
      <c r="K5" s="1"/>
      <c r="L5" s="1"/>
      <c r="M5" s="1"/>
      <c r="N5" s="1"/>
      <c r="O5" s="1"/>
      <c r="P5" s="1"/>
      <c r="Q5" s="1"/>
      <c r="R5" s="1"/>
      <c r="S5" s="1"/>
      <c r="T5" s="41"/>
      <c r="U5" s="1"/>
    </row>
    <row r="6" spans="2:42" x14ac:dyDescent="0.35">
      <c r="B6" s="40"/>
      <c r="C6" s="1"/>
      <c r="D6" s="1"/>
      <c r="E6" s="1"/>
      <c r="F6" s="1"/>
      <c r="G6" s="1"/>
      <c r="H6" s="1"/>
      <c r="I6" s="1"/>
      <c r="J6" s="1"/>
      <c r="K6" s="1"/>
      <c r="L6" s="1"/>
      <c r="M6" s="1"/>
      <c r="N6" s="1"/>
      <c r="O6" s="1"/>
      <c r="P6" s="1"/>
      <c r="Q6" s="1"/>
      <c r="R6" s="1"/>
      <c r="S6" s="1"/>
      <c r="T6" s="41"/>
      <c r="U6" s="1"/>
    </row>
    <row r="7" spans="2:42" x14ac:dyDescent="0.35">
      <c r="B7" s="40"/>
      <c r="C7" s="1"/>
      <c r="D7" s="1"/>
      <c r="E7" s="1"/>
      <c r="F7" s="1"/>
      <c r="G7" s="1"/>
      <c r="H7" s="1"/>
      <c r="I7" s="1"/>
      <c r="J7" s="1"/>
      <c r="K7" s="1"/>
      <c r="L7" s="1"/>
      <c r="M7" s="1"/>
      <c r="N7" s="1"/>
      <c r="O7" s="1"/>
      <c r="P7" s="1"/>
      <c r="Q7" s="1"/>
      <c r="R7" s="1"/>
      <c r="S7" s="1"/>
      <c r="T7" s="41"/>
      <c r="U7" s="1"/>
    </row>
    <row r="8" spans="2:42" x14ac:dyDescent="0.35">
      <c r="B8" s="40"/>
      <c r="C8" s="1"/>
      <c r="D8" s="1"/>
      <c r="E8" s="1"/>
      <c r="F8" s="1"/>
      <c r="G8" s="1"/>
      <c r="H8" s="1"/>
      <c r="I8" s="1"/>
      <c r="J8" s="1"/>
      <c r="K8" s="1"/>
      <c r="L8" s="1"/>
      <c r="M8" s="1"/>
      <c r="N8" s="1"/>
      <c r="O8" s="1"/>
      <c r="P8" s="1"/>
      <c r="Q8" s="1"/>
      <c r="R8" s="1"/>
      <c r="S8" s="1"/>
      <c r="T8" s="41"/>
      <c r="U8" s="1"/>
    </row>
    <row r="9" spans="2:42" x14ac:dyDescent="0.35">
      <c r="B9" s="40"/>
      <c r="C9" s="1"/>
      <c r="D9" s="1"/>
      <c r="E9" s="1"/>
      <c r="F9" s="1"/>
      <c r="G9" s="1"/>
      <c r="H9" s="1"/>
      <c r="I9" s="1"/>
      <c r="J9" s="1"/>
      <c r="K9" s="1"/>
      <c r="L9" s="1"/>
      <c r="M9" s="1"/>
      <c r="N9" s="1"/>
      <c r="O9" s="1"/>
      <c r="P9" s="1"/>
      <c r="Q9" s="1"/>
      <c r="R9" s="1"/>
      <c r="S9" s="1"/>
      <c r="T9" s="41"/>
      <c r="U9" s="1"/>
    </row>
    <row r="10" spans="2:42" x14ac:dyDescent="0.35">
      <c r="B10" s="40"/>
      <c r="C10" s="1"/>
      <c r="D10" s="1"/>
      <c r="E10" s="1"/>
      <c r="F10" s="1"/>
      <c r="G10" s="1"/>
      <c r="H10" s="1"/>
      <c r="I10" s="1"/>
      <c r="J10" s="1"/>
      <c r="K10" s="1"/>
      <c r="L10" s="1"/>
      <c r="M10" s="1"/>
      <c r="N10" s="1"/>
      <c r="O10" s="1"/>
      <c r="P10" s="1"/>
      <c r="Q10" s="1"/>
      <c r="R10" s="1"/>
      <c r="S10" s="1"/>
      <c r="T10" s="41"/>
      <c r="U10" s="1"/>
    </row>
    <row r="11" spans="2:42" x14ac:dyDescent="0.35">
      <c r="B11" s="40"/>
      <c r="C11" s="1"/>
      <c r="D11" s="1"/>
      <c r="E11" s="1"/>
      <c r="F11" s="1"/>
      <c r="G11" s="1"/>
      <c r="H11" s="1"/>
      <c r="I11" s="1"/>
      <c r="J11" s="1"/>
      <c r="K11" s="1"/>
      <c r="L11" s="1"/>
      <c r="M11" s="1"/>
      <c r="N11" s="1"/>
      <c r="O11" s="1"/>
      <c r="P11" s="1"/>
      <c r="Q11" s="1"/>
      <c r="R11" s="1"/>
      <c r="S11" s="1"/>
      <c r="T11" s="41"/>
      <c r="U11" s="1"/>
    </row>
    <row r="12" spans="2:42" x14ac:dyDescent="0.35">
      <c r="B12" s="40"/>
      <c r="C12" s="1"/>
      <c r="D12" s="1"/>
      <c r="E12" s="1"/>
      <c r="F12" s="1"/>
      <c r="G12" s="1"/>
      <c r="H12" s="1"/>
      <c r="I12" s="1"/>
      <c r="J12" s="1"/>
      <c r="K12" s="1"/>
      <c r="L12" s="1"/>
      <c r="M12" s="1"/>
      <c r="N12" s="1"/>
      <c r="O12" s="1"/>
      <c r="P12" s="1"/>
      <c r="Q12" s="1"/>
      <c r="R12" s="1"/>
      <c r="S12" s="1"/>
      <c r="T12" s="41"/>
      <c r="U12" s="1"/>
    </row>
    <row r="13" spans="2:42" x14ac:dyDescent="0.35">
      <c r="B13" s="40"/>
      <c r="C13" s="1"/>
      <c r="D13" s="1"/>
      <c r="E13" s="1"/>
      <c r="F13" s="1"/>
      <c r="G13" s="1"/>
      <c r="H13" s="1"/>
      <c r="I13" s="1"/>
      <c r="J13" s="1"/>
      <c r="K13" s="1"/>
      <c r="L13" s="1"/>
      <c r="M13" s="1"/>
      <c r="N13" s="1"/>
      <c r="O13" s="1"/>
      <c r="P13" s="1"/>
      <c r="Q13" s="1"/>
      <c r="R13" s="1"/>
      <c r="S13" s="1"/>
      <c r="T13" s="41"/>
      <c r="U13" s="1"/>
    </row>
    <row r="14" spans="2:42" x14ac:dyDescent="0.35">
      <c r="B14" s="40"/>
      <c r="C14" s="1"/>
      <c r="D14" s="1"/>
      <c r="E14" s="1"/>
      <c r="F14" s="1"/>
      <c r="G14" s="1"/>
      <c r="H14" s="1"/>
      <c r="I14" s="1"/>
      <c r="J14" s="1"/>
      <c r="K14" s="1"/>
      <c r="L14" s="1"/>
      <c r="M14" s="1"/>
      <c r="N14" s="1"/>
      <c r="O14" s="1"/>
      <c r="P14" s="1"/>
      <c r="Q14" s="1"/>
      <c r="R14" s="1"/>
      <c r="S14" s="1"/>
      <c r="T14" s="41"/>
      <c r="U14" s="1"/>
    </row>
    <row r="15" spans="2:42" x14ac:dyDescent="0.35">
      <c r="B15" s="40"/>
      <c r="C15" s="1"/>
      <c r="D15" s="1"/>
      <c r="E15" s="1"/>
      <c r="F15" s="1"/>
      <c r="G15" s="1"/>
      <c r="H15" s="1"/>
      <c r="I15" s="1"/>
      <c r="J15" s="1"/>
      <c r="K15" s="1"/>
      <c r="L15" s="1"/>
      <c r="M15" s="1"/>
      <c r="N15" s="1"/>
      <c r="O15" s="1"/>
      <c r="P15" s="1"/>
      <c r="Q15" s="1"/>
      <c r="R15" s="1"/>
      <c r="S15" s="1"/>
      <c r="T15" s="41"/>
      <c r="U15" s="1"/>
    </row>
    <row r="16" spans="2:42" x14ac:dyDescent="0.35">
      <c r="B16" s="40"/>
      <c r="C16" s="1"/>
      <c r="D16" s="1"/>
      <c r="E16" s="1"/>
      <c r="F16" s="1"/>
      <c r="G16" s="1"/>
      <c r="H16" s="1"/>
      <c r="I16" s="1"/>
      <c r="J16" s="1"/>
      <c r="K16" s="1"/>
      <c r="L16" s="1"/>
      <c r="M16" s="1"/>
      <c r="N16" s="1"/>
      <c r="O16" s="1"/>
      <c r="P16" s="1"/>
      <c r="Q16" s="1"/>
      <c r="R16" s="1"/>
      <c r="S16" s="1"/>
      <c r="T16" s="41"/>
      <c r="U16" s="1"/>
    </row>
    <row r="17" spans="2:21" x14ac:dyDescent="0.35">
      <c r="B17" s="40"/>
      <c r="C17" s="1"/>
      <c r="D17" s="1"/>
      <c r="E17" s="1"/>
      <c r="F17" s="1"/>
      <c r="G17" s="1"/>
      <c r="H17" s="1"/>
      <c r="I17" s="1"/>
      <c r="J17" s="1"/>
      <c r="K17" s="1"/>
      <c r="L17" s="1"/>
      <c r="M17" s="1"/>
      <c r="N17" s="1"/>
      <c r="O17" s="1"/>
      <c r="P17" s="1"/>
      <c r="Q17" s="1"/>
      <c r="R17" s="1"/>
      <c r="S17" s="1"/>
      <c r="T17" s="41"/>
      <c r="U17" s="1"/>
    </row>
    <row r="18" spans="2:21" x14ac:dyDescent="0.35">
      <c r="B18" s="40"/>
      <c r="C18" s="1"/>
      <c r="D18" s="1"/>
      <c r="E18" s="1"/>
      <c r="F18" s="1"/>
      <c r="G18" s="1"/>
      <c r="H18" s="1"/>
      <c r="I18" s="1"/>
      <c r="J18" s="1"/>
      <c r="K18" s="1"/>
      <c r="L18" s="1"/>
      <c r="M18" s="1"/>
      <c r="N18" s="1"/>
      <c r="O18" s="1"/>
      <c r="P18" s="1"/>
      <c r="Q18" s="1"/>
      <c r="R18" s="1"/>
      <c r="S18" s="1"/>
      <c r="T18" s="41"/>
      <c r="U18" s="1"/>
    </row>
    <row r="19" spans="2:21" x14ac:dyDescent="0.35">
      <c r="B19" s="40"/>
      <c r="C19" s="1"/>
      <c r="D19" s="1"/>
      <c r="E19" s="1"/>
      <c r="F19" s="1"/>
      <c r="G19" s="1"/>
      <c r="H19" s="1"/>
      <c r="I19" s="1"/>
      <c r="J19" s="1"/>
      <c r="K19" s="1"/>
      <c r="L19" s="1"/>
      <c r="M19" s="1"/>
      <c r="N19" s="1"/>
      <c r="O19" s="1"/>
      <c r="P19" s="1"/>
      <c r="Q19" s="1"/>
      <c r="R19" s="1"/>
      <c r="S19" s="1"/>
      <c r="T19" s="41"/>
      <c r="U19" s="1"/>
    </row>
    <row r="20" spans="2:21" x14ac:dyDescent="0.35">
      <c r="B20" s="40"/>
      <c r="C20" s="1"/>
      <c r="D20" s="1"/>
      <c r="E20" s="1"/>
      <c r="F20" s="1"/>
      <c r="G20" s="1"/>
      <c r="H20" s="1"/>
      <c r="I20" s="1"/>
      <c r="J20" s="1"/>
      <c r="K20" s="1"/>
      <c r="L20" s="1"/>
      <c r="M20" s="1"/>
      <c r="N20" s="1"/>
      <c r="O20" s="1"/>
      <c r="P20" s="1"/>
      <c r="Q20" s="1"/>
      <c r="R20" s="1"/>
      <c r="S20" s="1"/>
      <c r="T20" s="41"/>
      <c r="U20" s="1"/>
    </row>
    <row r="21" spans="2:21" x14ac:dyDescent="0.35">
      <c r="B21" s="40"/>
      <c r="C21" s="1"/>
      <c r="D21" s="1"/>
      <c r="E21" s="1"/>
      <c r="F21" s="1"/>
      <c r="G21" s="1"/>
      <c r="H21" s="1"/>
      <c r="I21" s="1"/>
      <c r="J21" s="1"/>
      <c r="K21" s="1"/>
      <c r="L21" s="1"/>
      <c r="M21" s="1"/>
      <c r="N21" s="1"/>
      <c r="O21" s="1"/>
      <c r="P21" s="1"/>
      <c r="Q21" s="1"/>
      <c r="R21" s="1"/>
      <c r="S21" s="1"/>
      <c r="T21" s="41"/>
      <c r="U21" s="1"/>
    </row>
    <row r="22" spans="2:21" ht="15" thickBot="1" x14ac:dyDescent="0.4">
      <c r="B22" s="50"/>
      <c r="C22" s="51"/>
      <c r="D22" s="51"/>
      <c r="E22" s="51"/>
      <c r="F22" s="51"/>
      <c r="G22" s="51"/>
      <c r="H22" s="51"/>
      <c r="I22" s="51"/>
      <c r="J22" s="51"/>
      <c r="K22" s="51"/>
      <c r="L22" s="51"/>
      <c r="M22" s="51"/>
      <c r="N22" s="51"/>
      <c r="O22" s="51"/>
      <c r="P22" s="51"/>
      <c r="Q22" s="51"/>
      <c r="R22" s="51"/>
      <c r="S22" s="51"/>
      <c r="T22" s="52"/>
      <c r="U22" s="1"/>
    </row>
    <row r="23" spans="2:21" x14ac:dyDescent="0.35">
      <c r="C23" s="1"/>
      <c r="D23" s="1"/>
      <c r="E23" s="1"/>
      <c r="F23" s="1"/>
      <c r="G23" s="1"/>
      <c r="H23" s="1"/>
      <c r="I23" s="1"/>
      <c r="J23" s="1"/>
      <c r="K23" s="1"/>
      <c r="L23" s="1"/>
      <c r="M23" s="1"/>
      <c r="N23" s="1"/>
      <c r="O23" s="1"/>
      <c r="P23" s="1"/>
      <c r="Q23" s="1"/>
      <c r="R23" s="1"/>
      <c r="S23" s="1"/>
      <c r="T23" s="1"/>
      <c r="U23" s="1"/>
    </row>
  </sheetData>
  <sheetProtection algorithmName="SHA-512" hashValue="orHwrHWNoiwVIfpmN8oALEArdJsgQcSzOS1mSIVrG6w8yoP1PJIcIBdbERPKhheuk3cbjN9C7ThJBW7VofJ66g==" saltValue="dXgLvfn0uLO+UsgrOT3ByQ==" spinCount="100000" sheet="1" objects="1" scenarios="1"/>
  <mergeCells count="1">
    <mergeCell ref="E2:K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930B-20D6-4F50-AAA6-126ECC9391AD}">
  <dimension ref="A1:L78"/>
  <sheetViews>
    <sheetView workbookViewId="0">
      <selection activeCell="F36" sqref="F36:F41"/>
    </sheetView>
  </sheetViews>
  <sheetFormatPr defaultColWidth="0" defaultRowHeight="14.15" customHeight="1" zeroHeight="1" x14ac:dyDescent="0.35"/>
  <cols>
    <col min="1" max="1" width="3.453125" style="1" customWidth="1"/>
    <col min="2" max="2" width="3.81640625" style="1" customWidth="1"/>
    <col min="3" max="3" width="40.453125" style="1" customWidth="1"/>
    <col min="4" max="4" width="13.54296875" style="1" bestFit="1" customWidth="1"/>
    <col min="5" max="5" width="11.54296875" style="1" customWidth="1"/>
    <col min="6" max="7" width="12.81640625" style="1" customWidth="1"/>
    <col min="8" max="8" width="12.54296875" style="1" customWidth="1"/>
    <col min="9" max="9" width="13.453125" style="1" customWidth="1"/>
    <col min="10" max="10" width="4.1796875" style="1" customWidth="1"/>
    <col min="11" max="11" width="3.81640625" style="1" customWidth="1"/>
    <col min="12" max="12" width="0" style="1" hidden="1" customWidth="1"/>
    <col min="13" max="16384" width="8.81640625" style="1" hidden="1"/>
  </cols>
  <sheetData>
    <row r="1" spans="2:10" ht="14.15" customHeight="1" thickBot="1" x14ac:dyDescent="0.4"/>
    <row r="2" spans="2:10" ht="14.5" x14ac:dyDescent="0.35">
      <c r="B2" s="37"/>
      <c r="C2" s="38"/>
      <c r="D2" s="38"/>
      <c r="E2" s="38"/>
      <c r="F2" s="38"/>
      <c r="G2" s="38"/>
      <c r="H2" s="38"/>
      <c r="I2" s="38"/>
      <c r="J2" s="39"/>
    </row>
    <row r="3" spans="2:10" ht="14.5" x14ac:dyDescent="0.35">
      <c r="B3" s="40"/>
      <c r="J3" s="41"/>
    </row>
    <row r="4" spans="2:10" ht="14.5" x14ac:dyDescent="0.35">
      <c r="B4" s="40"/>
      <c r="J4" s="41"/>
    </row>
    <row r="5" spans="2:10" ht="26.15" customHeight="1" x14ac:dyDescent="0.35">
      <c r="B5" s="40"/>
      <c r="J5" s="41"/>
    </row>
    <row r="6" spans="2:10" ht="14.5" x14ac:dyDescent="0.35">
      <c r="B6" s="40"/>
      <c r="J6" s="41"/>
    </row>
    <row r="7" spans="2:10" ht="15.5" x14ac:dyDescent="0.35">
      <c r="B7" s="40"/>
      <c r="C7" s="53" t="s">
        <v>105</v>
      </c>
      <c r="J7" s="41"/>
    </row>
    <row r="8" spans="2:10" ht="14.5" x14ac:dyDescent="0.35">
      <c r="B8" s="40"/>
      <c r="C8" s="2" t="s">
        <v>106</v>
      </c>
      <c r="J8" s="41"/>
    </row>
    <row r="9" spans="2:10" ht="14.5" x14ac:dyDescent="0.35">
      <c r="B9" s="40"/>
      <c r="C9" s="42" t="s">
        <v>107</v>
      </c>
      <c r="J9" s="41"/>
    </row>
    <row r="10" spans="2:10" ht="14.5" x14ac:dyDescent="0.35">
      <c r="B10" s="40"/>
      <c r="J10" s="41"/>
    </row>
    <row r="11" spans="2:10" ht="14.5" x14ac:dyDescent="0.35">
      <c r="B11" s="40"/>
      <c r="C11" s="1" t="s">
        <v>108</v>
      </c>
      <c r="E11" s="170" t="s">
        <v>109</v>
      </c>
      <c r="F11" s="170"/>
      <c r="G11" s="170"/>
      <c r="J11" s="41"/>
    </row>
    <row r="12" spans="2:10" ht="14.5" x14ac:dyDescent="0.35">
      <c r="B12" s="40"/>
      <c r="C12" s="1" t="s">
        <v>110</v>
      </c>
      <c r="J12" s="41"/>
    </row>
    <row r="13" spans="2:10" ht="14.5" x14ac:dyDescent="0.35">
      <c r="B13" s="40"/>
      <c r="C13" s="1" t="s">
        <v>111</v>
      </c>
      <c r="G13" s="43"/>
      <c r="J13" s="41"/>
    </row>
    <row r="14" spans="2:10" ht="14.5" x14ac:dyDescent="0.35">
      <c r="B14" s="40"/>
      <c r="C14" s="1" t="s">
        <v>112</v>
      </c>
      <c r="J14" s="41"/>
    </row>
    <row r="15" spans="2:10" ht="14.5" x14ac:dyDescent="0.35">
      <c r="B15" s="40"/>
      <c r="J15" s="41"/>
    </row>
    <row r="16" spans="2:10" ht="14.5" x14ac:dyDescent="0.35">
      <c r="B16" s="40"/>
      <c r="C16" s="2" t="s">
        <v>78</v>
      </c>
      <c r="J16" s="41"/>
    </row>
    <row r="17" spans="2:10" s="2" customFormat="1" ht="14.5" x14ac:dyDescent="0.35">
      <c r="B17" s="44"/>
      <c r="C17" s="20" t="s">
        <v>113</v>
      </c>
      <c r="D17" s="20" t="s">
        <v>114</v>
      </c>
      <c r="E17" s="20" t="s">
        <v>59</v>
      </c>
      <c r="F17" s="20" t="s">
        <v>115</v>
      </c>
      <c r="G17" s="20" t="s">
        <v>116</v>
      </c>
      <c r="H17" s="20" t="s">
        <v>117</v>
      </c>
      <c r="J17" s="45"/>
    </row>
    <row r="18" spans="2:10" ht="14.5" x14ac:dyDescent="0.35">
      <c r="B18" s="40"/>
      <c r="C18" s="3" t="s">
        <v>118</v>
      </c>
      <c r="D18" s="3">
        <v>1</v>
      </c>
      <c r="E18" s="4">
        <v>277.77777777799997</v>
      </c>
      <c r="F18" s="5">
        <v>9.4781707770000008</v>
      </c>
      <c r="G18" s="5">
        <v>2.3884590000000001E-2</v>
      </c>
      <c r="H18" s="6">
        <v>238902.95761861501</v>
      </c>
      <c r="J18" s="41"/>
    </row>
    <row r="19" spans="2:10" ht="14.5" x14ac:dyDescent="0.35">
      <c r="B19" s="40"/>
      <c r="C19" s="3" t="s">
        <v>119</v>
      </c>
      <c r="D19" s="7">
        <v>3.5999999999971203E-3</v>
      </c>
      <c r="E19" s="3">
        <v>1</v>
      </c>
      <c r="F19" s="5">
        <v>3.4121414797172706E-2</v>
      </c>
      <c r="G19" s="5">
        <v>8.5984523999931223E-5</v>
      </c>
      <c r="H19" s="4">
        <v>860.05064742632601</v>
      </c>
      <c r="J19" s="41"/>
    </row>
    <row r="20" spans="2:10" ht="14.5" x14ac:dyDescent="0.35">
      <c r="B20" s="40"/>
      <c r="C20" s="3" t="s">
        <v>120</v>
      </c>
      <c r="D20" s="5">
        <v>0.10550559000547115</v>
      </c>
      <c r="E20" s="8">
        <v>29.307108334876538</v>
      </c>
      <c r="F20" s="3">
        <v>1</v>
      </c>
      <c r="G20" s="5">
        <v>2.5199577599887761E-3</v>
      </c>
      <c r="H20" s="6">
        <v>25205.597497604045</v>
      </c>
      <c r="J20" s="41"/>
    </row>
    <row r="21" spans="2:10" ht="14.5" x14ac:dyDescent="0.35">
      <c r="B21" s="40"/>
      <c r="C21" s="3" t="s">
        <v>121</v>
      </c>
      <c r="D21" s="8">
        <v>41.867999408823849</v>
      </c>
      <c r="E21" s="6">
        <v>11629.999835793706</v>
      </c>
      <c r="F21" s="4">
        <v>396.83204848816752</v>
      </c>
      <c r="G21" s="3">
        <v>1</v>
      </c>
      <c r="H21" s="6">
        <v>10002388.888342442</v>
      </c>
      <c r="J21" s="41"/>
    </row>
    <row r="22" spans="2:10" ht="14.5" x14ac:dyDescent="0.35">
      <c r="B22" s="40"/>
      <c r="C22" s="3" t="s">
        <v>122</v>
      </c>
      <c r="D22" s="9">
        <v>4.1858000000000057E-6</v>
      </c>
      <c r="E22" s="10">
        <v>1.1627222222231539E-3</v>
      </c>
      <c r="F22" s="9">
        <v>3.9673727238366659E-5</v>
      </c>
      <c r="G22" s="9">
        <v>9.9976116822000138E-8</v>
      </c>
      <c r="H22" s="3">
        <v>1</v>
      </c>
      <c r="J22" s="41"/>
    </row>
    <row r="23" spans="2:10" ht="14.5" x14ac:dyDescent="0.35">
      <c r="B23" s="40"/>
      <c r="J23" s="41"/>
    </row>
    <row r="24" spans="2:10" ht="14.5" x14ac:dyDescent="0.35">
      <c r="B24" s="40"/>
      <c r="J24" s="41"/>
    </row>
    <row r="25" spans="2:10" ht="14.5" x14ac:dyDescent="0.35">
      <c r="B25" s="40"/>
      <c r="C25" s="2" t="s">
        <v>123</v>
      </c>
      <c r="J25" s="41"/>
    </row>
    <row r="26" spans="2:10" s="2" customFormat="1" ht="14.5" x14ac:dyDescent="0.35">
      <c r="B26" s="44"/>
      <c r="C26" s="20" t="s">
        <v>113</v>
      </c>
      <c r="D26" s="20" t="s">
        <v>124</v>
      </c>
      <c r="E26" s="34" t="s">
        <v>100</v>
      </c>
      <c r="F26" s="20" t="s">
        <v>125</v>
      </c>
      <c r="G26" s="20" t="s">
        <v>126</v>
      </c>
      <c r="H26" s="20" t="s">
        <v>127</v>
      </c>
      <c r="I26" s="20" t="s">
        <v>128</v>
      </c>
      <c r="J26" s="45"/>
    </row>
    <row r="27" spans="2:10" ht="14.5" x14ac:dyDescent="0.35">
      <c r="B27" s="40"/>
      <c r="C27" s="3" t="s">
        <v>129</v>
      </c>
      <c r="D27" s="3">
        <v>1</v>
      </c>
      <c r="E27" s="28">
        <v>1E-3</v>
      </c>
      <c r="F27" s="12">
        <v>3.5314667000000001E-2</v>
      </c>
      <c r="G27" s="12">
        <v>0.21996924800000001</v>
      </c>
      <c r="H27" s="12">
        <v>0.26417205100000002</v>
      </c>
      <c r="I27" s="13">
        <v>6.2898110000000002E-3</v>
      </c>
      <c r="J27" s="46"/>
    </row>
    <row r="28" spans="2:10" ht="14.5" x14ac:dyDescent="0.35">
      <c r="B28" s="40"/>
      <c r="C28" s="3" t="s">
        <v>130</v>
      </c>
      <c r="D28" s="14">
        <v>1000</v>
      </c>
      <c r="E28" s="27">
        <v>1</v>
      </c>
      <c r="F28" s="11">
        <v>35.314667</v>
      </c>
      <c r="G28" s="15">
        <v>219.96924799999999</v>
      </c>
      <c r="H28" s="15">
        <v>264.17205100000001</v>
      </c>
      <c r="I28" s="16">
        <v>6.2898110000000003</v>
      </c>
      <c r="J28" s="47"/>
    </row>
    <row r="29" spans="2:10" ht="14.5" x14ac:dyDescent="0.35">
      <c r="B29" s="40"/>
      <c r="C29" s="3" t="s">
        <v>131</v>
      </c>
      <c r="D29" s="11">
        <v>28.316846368677353</v>
      </c>
      <c r="E29" s="29">
        <v>2.8316846368677356E-2</v>
      </c>
      <c r="F29" s="3">
        <v>1</v>
      </c>
      <c r="G29" s="16">
        <v>6.228835401449488</v>
      </c>
      <c r="H29" s="12">
        <v>7.4805193830653991</v>
      </c>
      <c r="I29" s="12">
        <v>0.17810761177501688</v>
      </c>
      <c r="J29" s="48"/>
    </row>
    <row r="30" spans="2:10" ht="14.5" x14ac:dyDescent="0.35">
      <c r="B30" s="40"/>
      <c r="C30" s="3" t="s">
        <v>132</v>
      </c>
      <c r="D30" s="16">
        <v>4.5460900061812275</v>
      </c>
      <c r="E30" s="29">
        <v>4.5460900061812274E-3</v>
      </c>
      <c r="F30" s="12">
        <v>0.16054365472031801</v>
      </c>
      <c r="G30" s="3">
        <v>1</v>
      </c>
      <c r="H30" s="12">
        <v>1.2009499209634977</v>
      </c>
      <c r="I30" s="17">
        <v>2.8594046927868752E-2</v>
      </c>
      <c r="J30" s="49"/>
    </row>
    <row r="31" spans="2:10" ht="14.5" x14ac:dyDescent="0.35">
      <c r="B31" s="40"/>
      <c r="C31" s="3" t="s">
        <v>64</v>
      </c>
      <c r="D31" s="16">
        <v>3.7854118034613733</v>
      </c>
      <c r="E31" s="30">
        <v>3.7854118034613732E-3</v>
      </c>
      <c r="F31" s="12">
        <v>0.13368055729710784</v>
      </c>
      <c r="G31" s="12">
        <v>0.83267418777772206</v>
      </c>
      <c r="H31" s="3">
        <v>1</v>
      </c>
      <c r="I31" s="17">
        <v>2.3809524800941183E-2</v>
      </c>
      <c r="J31" s="49"/>
    </row>
    <row r="32" spans="2:10" ht="14.5" x14ac:dyDescent="0.35">
      <c r="B32" s="40"/>
      <c r="C32" s="3" t="s">
        <v>133</v>
      </c>
      <c r="D32" s="15">
        <v>158.98728912522174</v>
      </c>
      <c r="E32" s="29">
        <v>0.15898728912522173</v>
      </c>
      <c r="F32" s="16">
        <v>5.6145831726899269</v>
      </c>
      <c r="G32" s="11">
        <v>34.972314430433606</v>
      </c>
      <c r="H32" s="14">
        <v>41.999998251139822</v>
      </c>
      <c r="I32" s="3">
        <v>1</v>
      </c>
      <c r="J32" s="41"/>
    </row>
    <row r="33" spans="2:10" ht="14.5" x14ac:dyDescent="0.35">
      <c r="B33" s="40"/>
      <c r="J33" s="41"/>
    </row>
    <row r="34" spans="2:10" ht="14.5" x14ac:dyDescent="0.35">
      <c r="B34" s="40"/>
      <c r="J34" s="41"/>
    </row>
    <row r="35" spans="2:10" ht="14.5" x14ac:dyDescent="0.35">
      <c r="B35" s="40"/>
      <c r="C35" s="2" t="s">
        <v>134</v>
      </c>
      <c r="J35" s="41"/>
    </row>
    <row r="36" spans="2:10" s="2" customFormat="1" ht="14.5" x14ac:dyDescent="0.35">
      <c r="B36" s="44"/>
      <c r="C36" s="20" t="s">
        <v>113</v>
      </c>
      <c r="D36" s="20" t="s">
        <v>135</v>
      </c>
      <c r="E36" s="34" t="s">
        <v>136</v>
      </c>
      <c r="F36" s="59" t="s">
        <v>137</v>
      </c>
      <c r="G36" s="20" t="s">
        <v>138</v>
      </c>
      <c r="H36" s="20" t="s">
        <v>139</v>
      </c>
      <c r="J36" s="45"/>
    </row>
    <row r="37" spans="2:10" ht="14.5" x14ac:dyDescent="0.35">
      <c r="B37" s="40"/>
      <c r="C37" s="3" t="s">
        <v>66</v>
      </c>
      <c r="D37" s="3">
        <v>1</v>
      </c>
      <c r="E37" s="28">
        <v>1E-3</v>
      </c>
      <c r="F37" s="60">
        <v>9.8420699999999996E-4</v>
      </c>
      <c r="G37" s="12">
        <v>1.1023109999999999E-3</v>
      </c>
      <c r="H37" s="12">
        <v>2.2046236800000001</v>
      </c>
      <c r="J37" s="41"/>
    </row>
    <row r="38" spans="2:10" ht="14.5" x14ac:dyDescent="0.35">
      <c r="B38" s="40"/>
      <c r="C38" s="3" t="s">
        <v>68</v>
      </c>
      <c r="D38" s="14">
        <v>1000</v>
      </c>
      <c r="E38" s="27">
        <v>1</v>
      </c>
      <c r="F38" s="60">
        <v>0.98420699999999994</v>
      </c>
      <c r="G38" s="12">
        <v>1.1023109999999998</v>
      </c>
      <c r="H38" s="12">
        <v>2204.6236800000001</v>
      </c>
      <c r="J38" s="41"/>
    </row>
    <row r="39" spans="2:10" ht="14.5" x14ac:dyDescent="0.35">
      <c r="B39" s="40"/>
      <c r="C39" s="3" t="s">
        <v>140</v>
      </c>
      <c r="D39" s="12">
        <v>1016.0464211288886</v>
      </c>
      <c r="E39" s="29">
        <v>1.0160464211288887</v>
      </c>
      <c r="F39" s="61">
        <v>1</v>
      </c>
      <c r="G39" s="12">
        <v>1.1199991465210062</v>
      </c>
      <c r="H39" s="14">
        <v>2240</v>
      </c>
      <c r="J39" s="41"/>
    </row>
    <row r="40" spans="2:10" ht="14.5" x14ac:dyDescent="0.35">
      <c r="B40" s="40"/>
      <c r="C40" s="3" t="s">
        <v>92</v>
      </c>
      <c r="D40" s="15">
        <v>907.18499588591612</v>
      </c>
      <c r="E40" s="29">
        <v>0.90718499588591617</v>
      </c>
      <c r="F40" s="60">
        <v>0.8928578232458898</v>
      </c>
      <c r="G40" s="3">
        <v>1</v>
      </c>
      <c r="H40" s="14">
        <v>2000.0015240707933</v>
      </c>
      <c r="J40" s="41"/>
    </row>
    <row r="41" spans="2:10" ht="14.5" x14ac:dyDescent="0.35">
      <c r="B41" s="40"/>
      <c r="C41" s="3" t="s">
        <v>141</v>
      </c>
      <c r="D41" s="12">
        <v>0.45359215228968236</v>
      </c>
      <c r="E41" s="31">
        <v>4.5359215228968239E-4</v>
      </c>
      <c r="F41" s="62">
        <v>4.4642857142857141E-4</v>
      </c>
      <c r="G41" s="12">
        <v>4.9999961898259206E-4</v>
      </c>
      <c r="H41" s="3">
        <v>1</v>
      </c>
      <c r="J41" s="41"/>
    </row>
    <row r="42" spans="2:10" ht="14.5" x14ac:dyDescent="0.35">
      <c r="B42" s="40"/>
      <c r="J42" s="41"/>
    </row>
    <row r="43" spans="2:10" ht="14.5" x14ac:dyDescent="0.35">
      <c r="B43" s="40"/>
      <c r="J43" s="41"/>
    </row>
    <row r="44" spans="2:10" ht="14.5" x14ac:dyDescent="0.35">
      <c r="B44" s="40"/>
      <c r="C44" s="2" t="s">
        <v>142</v>
      </c>
      <c r="J44" s="41"/>
    </row>
    <row r="45" spans="2:10" s="2" customFormat="1" ht="14.5" x14ac:dyDescent="0.35">
      <c r="B45" s="44"/>
      <c r="C45" s="20" t="s">
        <v>113</v>
      </c>
      <c r="D45" s="20" t="s">
        <v>143</v>
      </c>
      <c r="E45" s="20" t="s">
        <v>144</v>
      </c>
      <c r="F45" s="20" t="s">
        <v>145</v>
      </c>
      <c r="G45" s="20" t="s">
        <v>146</v>
      </c>
      <c r="H45" s="20" t="s">
        <v>147</v>
      </c>
      <c r="J45" s="45"/>
    </row>
    <row r="46" spans="2:10" ht="14.5" x14ac:dyDescent="0.35">
      <c r="B46" s="40"/>
      <c r="C46" s="3" t="s">
        <v>148</v>
      </c>
      <c r="D46" s="3">
        <v>1</v>
      </c>
      <c r="E46" s="16">
        <v>3.2808398950000002</v>
      </c>
      <c r="F46" s="18">
        <v>6.2137119223733392E-4</v>
      </c>
      <c r="G46" s="3">
        <v>1E-3</v>
      </c>
      <c r="H46" s="18">
        <v>5.3995680351745805E-4</v>
      </c>
      <c r="J46" s="41"/>
    </row>
    <row r="47" spans="2:10" ht="14.5" x14ac:dyDescent="0.35">
      <c r="B47" s="40"/>
      <c r="C47" s="3" t="s">
        <v>149</v>
      </c>
      <c r="D47" s="12">
        <v>0.30480000000121921</v>
      </c>
      <c r="E47" s="3">
        <v>1</v>
      </c>
      <c r="F47" s="11">
        <v>1.8939393939469695E-4</v>
      </c>
      <c r="G47" s="13">
        <v>3.0480000000121922E-4</v>
      </c>
      <c r="H47" s="18">
        <v>1.6457883371277953E-4</v>
      </c>
      <c r="J47" s="41"/>
    </row>
    <row r="48" spans="2:10" ht="14.5" x14ac:dyDescent="0.35">
      <c r="B48" s="40"/>
      <c r="C48" s="3" t="s">
        <v>150</v>
      </c>
      <c r="D48" s="15">
        <v>1609.3440000000001</v>
      </c>
      <c r="E48" s="14">
        <v>5279.9999999788806</v>
      </c>
      <c r="F48" s="3">
        <v>1</v>
      </c>
      <c r="G48" s="12">
        <v>1.6093440000000001</v>
      </c>
      <c r="H48" s="12">
        <v>0.86897624200000001</v>
      </c>
      <c r="J48" s="41"/>
    </row>
    <row r="49" spans="2:10" ht="14.5" x14ac:dyDescent="0.35">
      <c r="B49" s="40"/>
      <c r="C49" s="3" t="s">
        <v>151</v>
      </c>
      <c r="D49" s="14">
        <v>1000</v>
      </c>
      <c r="E49" s="19">
        <v>3280.8398950000001</v>
      </c>
      <c r="F49" s="12">
        <v>0.62137119223733395</v>
      </c>
      <c r="G49" s="3">
        <v>1</v>
      </c>
      <c r="H49" s="12">
        <v>0.53995680351745801</v>
      </c>
      <c r="J49" s="41"/>
    </row>
    <row r="50" spans="2:10" ht="14.5" x14ac:dyDescent="0.35">
      <c r="B50" s="40"/>
      <c r="C50" s="3" t="s">
        <v>152</v>
      </c>
      <c r="D50" s="14">
        <v>1851.9999997882567</v>
      </c>
      <c r="E50" s="19">
        <v>6076.1154848453043</v>
      </c>
      <c r="F50" s="12">
        <v>1.1507794478919713</v>
      </c>
      <c r="G50" s="11">
        <v>1.8519999997882568</v>
      </c>
      <c r="H50" s="3">
        <v>1</v>
      </c>
      <c r="J50" s="41"/>
    </row>
    <row r="51" spans="2:10" ht="14.5" x14ac:dyDescent="0.35">
      <c r="B51" s="40"/>
      <c r="J51" s="41"/>
    </row>
    <row r="52" spans="2:10" s="2" customFormat="1" ht="14.5" x14ac:dyDescent="0.35">
      <c r="B52" s="44"/>
      <c r="C52" s="20" t="s">
        <v>113</v>
      </c>
      <c r="D52" s="20" t="s">
        <v>143</v>
      </c>
      <c r="E52" s="20" t="s">
        <v>144</v>
      </c>
      <c r="F52" s="20" t="s">
        <v>153</v>
      </c>
      <c r="G52" s="20" t="s">
        <v>154</v>
      </c>
      <c r="H52" s="20" t="s">
        <v>155</v>
      </c>
      <c r="J52" s="45"/>
    </row>
    <row r="53" spans="2:10" ht="14.5" x14ac:dyDescent="0.35">
      <c r="B53" s="40"/>
      <c r="C53" s="3" t="s">
        <v>148</v>
      </c>
      <c r="D53" s="3">
        <v>1</v>
      </c>
      <c r="E53" s="12">
        <v>3.2808398950000002</v>
      </c>
      <c r="F53" s="12">
        <v>39.370078739999997</v>
      </c>
      <c r="G53" s="14">
        <v>100</v>
      </c>
      <c r="H53" s="12">
        <v>1.093613298</v>
      </c>
      <c r="J53" s="41"/>
    </row>
    <row r="54" spans="2:10" ht="14.5" x14ac:dyDescent="0.35">
      <c r="B54" s="40"/>
      <c r="C54" s="3" t="s">
        <v>149</v>
      </c>
      <c r="D54" s="12">
        <v>0.30480000000121921</v>
      </c>
      <c r="E54" s="3">
        <v>1</v>
      </c>
      <c r="F54" s="14">
        <v>12</v>
      </c>
      <c r="G54" s="12">
        <v>30.480000000121919</v>
      </c>
      <c r="H54" s="12">
        <v>0.33333333323173331</v>
      </c>
      <c r="J54" s="41"/>
    </row>
    <row r="55" spans="2:10" ht="14.5" x14ac:dyDescent="0.35">
      <c r="B55" s="40"/>
      <c r="C55" s="3" t="s">
        <v>156</v>
      </c>
      <c r="D55" s="12">
        <v>2.5400000000101602E-2</v>
      </c>
      <c r="E55" s="12">
        <v>8.3333333333333343E-2</v>
      </c>
      <c r="F55" s="3">
        <v>1</v>
      </c>
      <c r="G55" s="12">
        <v>2.5400000000101604</v>
      </c>
      <c r="H55" s="12">
        <v>2.7777777769311111E-2</v>
      </c>
      <c r="J55" s="41"/>
    </row>
    <row r="56" spans="2:10" ht="14.5" x14ac:dyDescent="0.35">
      <c r="B56" s="40"/>
      <c r="C56" s="3" t="s">
        <v>157</v>
      </c>
      <c r="D56" s="15">
        <v>0.01</v>
      </c>
      <c r="E56" s="12">
        <v>3.2808398950000005E-2</v>
      </c>
      <c r="F56" s="12">
        <v>0.39370078739999997</v>
      </c>
      <c r="G56" s="3">
        <v>1</v>
      </c>
      <c r="H56" s="12">
        <v>1.0936132979999999E-2</v>
      </c>
      <c r="J56" s="41"/>
    </row>
    <row r="57" spans="2:10" ht="14.5" x14ac:dyDescent="0.35">
      <c r="B57" s="40"/>
      <c r="C57" s="3" t="s">
        <v>158</v>
      </c>
      <c r="D57" s="12">
        <v>0.91440000028236679</v>
      </c>
      <c r="E57" s="14">
        <v>3.0000000009144006</v>
      </c>
      <c r="F57" s="14">
        <v>36.000000010972798</v>
      </c>
      <c r="G57" s="12">
        <v>91.440000028236682</v>
      </c>
      <c r="H57" s="3">
        <v>1</v>
      </c>
      <c r="J57" s="41"/>
    </row>
    <row r="58" spans="2:10" ht="14.5" x14ac:dyDescent="0.35">
      <c r="B58" s="40"/>
      <c r="J58" s="41"/>
    </row>
    <row r="59" spans="2:10" ht="14.5" x14ac:dyDescent="0.35">
      <c r="B59" s="40"/>
      <c r="C59" s="2" t="s">
        <v>159</v>
      </c>
      <c r="J59" s="41"/>
    </row>
    <row r="60" spans="2:10" s="2" customFormat="1" ht="29" x14ac:dyDescent="0.35">
      <c r="B60" s="44"/>
      <c r="C60" s="35" t="s">
        <v>160</v>
      </c>
      <c r="D60" s="35" t="s">
        <v>161</v>
      </c>
      <c r="E60" s="20" t="s">
        <v>162</v>
      </c>
      <c r="F60" s="36" t="s">
        <v>163</v>
      </c>
      <c r="J60" s="45"/>
    </row>
    <row r="61" spans="2:10" ht="14.5" x14ac:dyDescent="0.35">
      <c r="B61" s="40"/>
      <c r="C61" s="21" t="s">
        <v>58</v>
      </c>
      <c r="D61" s="21" t="s">
        <v>59</v>
      </c>
      <c r="E61" s="3" t="str">
        <f>C61&amp;" "&amp;D61</f>
        <v>Electricity kWh</v>
      </c>
      <c r="F61" s="32">
        <v>1</v>
      </c>
      <c r="J61" s="41"/>
    </row>
    <row r="62" spans="2:10" ht="29" x14ac:dyDescent="0.35">
      <c r="B62" s="40"/>
      <c r="C62" s="22" t="s">
        <v>61</v>
      </c>
      <c r="D62" s="22" t="s">
        <v>62</v>
      </c>
      <c r="E62" s="3" t="str">
        <f>C62&amp;" "&amp;D62</f>
        <v>Natural gas hundred cubic feet</v>
      </c>
      <c r="F62" s="33">
        <v>30</v>
      </c>
      <c r="J62" s="41"/>
    </row>
    <row r="63" spans="2:10" ht="14.5" x14ac:dyDescent="0.35">
      <c r="B63" s="40"/>
      <c r="C63" s="22" t="s">
        <v>61</v>
      </c>
      <c r="D63" s="22" t="s">
        <v>56</v>
      </c>
      <c r="E63" s="3" t="str">
        <f t="shared" ref="E63:E75" si="0">C63&amp;" "&amp;D63</f>
        <v>Natural gas cubic metres</v>
      </c>
      <c r="F63" s="33">
        <v>10.6</v>
      </c>
      <c r="J63" s="41"/>
    </row>
    <row r="64" spans="2:10" ht="14.5" x14ac:dyDescent="0.35">
      <c r="B64" s="40"/>
      <c r="C64" s="22" t="s">
        <v>55</v>
      </c>
      <c r="D64" s="22" t="s">
        <v>66</v>
      </c>
      <c r="E64" s="3" t="str">
        <f t="shared" si="0"/>
        <v>Propane kilogrammes</v>
      </c>
      <c r="F64" s="33">
        <v>13.9</v>
      </c>
      <c r="J64" s="41"/>
    </row>
    <row r="65" spans="2:10" ht="14.5" x14ac:dyDescent="0.35">
      <c r="B65" s="40"/>
      <c r="C65" s="22" t="s">
        <v>55</v>
      </c>
      <c r="D65" s="22" t="s">
        <v>56</v>
      </c>
      <c r="E65" s="3" t="str">
        <f t="shared" si="0"/>
        <v>Propane cubic metres</v>
      </c>
      <c r="F65" s="33">
        <v>25.9</v>
      </c>
      <c r="J65" s="41"/>
    </row>
    <row r="66" spans="2:10" ht="14.5" x14ac:dyDescent="0.35">
      <c r="B66" s="40"/>
      <c r="C66" s="22" t="s">
        <v>85</v>
      </c>
      <c r="D66" s="22" t="s">
        <v>66</v>
      </c>
      <c r="E66" s="3" t="str">
        <f t="shared" si="0"/>
        <v>Butane kilogrammes</v>
      </c>
      <c r="F66" s="33">
        <v>13.7</v>
      </c>
      <c r="J66" s="41"/>
    </row>
    <row r="67" spans="2:10" ht="14.5" x14ac:dyDescent="0.35">
      <c r="B67" s="40"/>
      <c r="C67" s="22" t="s">
        <v>85</v>
      </c>
      <c r="D67" s="22" t="s">
        <v>56</v>
      </c>
      <c r="E67" s="3" t="str">
        <f t="shared" si="0"/>
        <v>Butane cubic metres</v>
      </c>
      <c r="F67" s="33">
        <v>33.799999999999997</v>
      </c>
      <c r="J67" s="41"/>
    </row>
    <row r="68" spans="2:10" ht="14.5" x14ac:dyDescent="0.35">
      <c r="B68" s="40"/>
      <c r="C68" s="22" t="s">
        <v>88</v>
      </c>
      <c r="D68" s="22" t="s">
        <v>89</v>
      </c>
      <c r="E68" s="3" t="str">
        <f t="shared" si="0"/>
        <v>Gas oil (Class D) litres</v>
      </c>
      <c r="F68" s="33">
        <v>10.8</v>
      </c>
      <c r="J68" s="41"/>
    </row>
    <row r="69" spans="2:10" ht="14.5" x14ac:dyDescent="0.35">
      <c r="B69" s="40"/>
      <c r="C69" s="22" t="s">
        <v>88</v>
      </c>
      <c r="D69" s="22" t="s">
        <v>66</v>
      </c>
      <c r="E69" s="3" t="str">
        <f t="shared" si="0"/>
        <v>Gas oil (Class D) kilogrammes</v>
      </c>
      <c r="F69" s="33">
        <v>12.7</v>
      </c>
      <c r="J69" s="41"/>
    </row>
    <row r="70" spans="2:10" ht="14.5" x14ac:dyDescent="0.35">
      <c r="B70" s="40"/>
      <c r="C70" s="22" t="s">
        <v>90</v>
      </c>
      <c r="D70" s="22" t="s">
        <v>89</v>
      </c>
      <c r="E70" s="3" t="str">
        <f t="shared" si="0"/>
        <v>Heavy fuel oil (Class G) litres</v>
      </c>
      <c r="F70" s="33">
        <v>11.7</v>
      </c>
      <c r="J70" s="41"/>
    </row>
    <row r="71" spans="2:10" ht="14.5" x14ac:dyDescent="0.35">
      <c r="B71" s="40"/>
      <c r="C71" s="22" t="s">
        <v>90</v>
      </c>
      <c r="D71" s="22" t="s">
        <v>66</v>
      </c>
      <c r="E71" s="3" t="str">
        <f t="shared" si="0"/>
        <v>Heavy fuel oil (Class G) kilogrammes</v>
      </c>
      <c r="F71" s="33">
        <v>11.9</v>
      </c>
      <c r="J71" s="41"/>
    </row>
    <row r="72" spans="2:10" ht="14.5" x14ac:dyDescent="0.35">
      <c r="B72" s="40"/>
      <c r="C72" s="22" t="s">
        <v>164</v>
      </c>
      <c r="D72" s="22" t="s">
        <v>66</v>
      </c>
      <c r="E72" s="3" t="str">
        <f t="shared" si="0"/>
        <v>Dry steam coal kilogrammes</v>
      </c>
      <c r="F72" s="33">
        <v>8.5</v>
      </c>
      <c r="J72" s="41"/>
    </row>
    <row r="73" spans="2:10" ht="14.5" x14ac:dyDescent="0.35">
      <c r="B73" s="40"/>
      <c r="C73" s="22" t="s">
        <v>165</v>
      </c>
      <c r="D73" s="22" t="s">
        <v>66</v>
      </c>
      <c r="E73" s="3" t="str">
        <f t="shared" si="0"/>
        <v>Anthracite kilogrammes</v>
      </c>
      <c r="F73" s="33">
        <v>8.1999999999999993</v>
      </c>
      <c r="J73" s="41"/>
    </row>
    <row r="74" spans="2:10" ht="14.5" x14ac:dyDescent="0.35">
      <c r="B74" s="40"/>
      <c r="C74" s="22" t="s">
        <v>91</v>
      </c>
      <c r="D74" s="22" t="s">
        <v>66</v>
      </c>
      <c r="E74" s="3" t="str">
        <f t="shared" si="0"/>
        <v>Steam kilogrammes</v>
      </c>
      <c r="F74" s="33">
        <v>0.63</v>
      </c>
      <c r="J74" s="41"/>
    </row>
    <row r="75" spans="2:10" ht="14.5" x14ac:dyDescent="0.35">
      <c r="B75" s="40"/>
      <c r="C75" s="22" t="s">
        <v>91</v>
      </c>
      <c r="D75" s="22" t="s">
        <v>70</v>
      </c>
      <c r="E75" s="3" t="str">
        <f t="shared" si="0"/>
        <v>Steam pounds</v>
      </c>
      <c r="F75" s="33">
        <v>0.28999999999999998</v>
      </c>
      <c r="J75" s="41"/>
    </row>
    <row r="76" spans="2:10" ht="14.5" x14ac:dyDescent="0.35">
      <c r="B76" s="40"/>
      <c r="C76" s="1" t="s">
        <v>166</v>
      </c>
      <c r="J76" s="41"/>
    </row>
    <row r="77" spans="2:10" ht="15" thickBot="1" x14ac:dyDescent="0.4">
      <c r="B77" s="50"/>
      <c r="C77" s="51"/>
      <c r="D77" s="51"/>
      <c r="E77" s="51"/>
      <c r="F77" s="51"/>
      <c r="G77" s="51"/>
      <c r="H77" s="51"/>
      <c r="I77" s="51"/>
      <c r="J77" s="52"/>
    </row>
    <row r="78" spans="2:10" ht="14.5" x14ac:dyDescent="0.35"/>
  </sheetData>
  <sheetProtection algorithmName="SHA-512" hashValue="6ybbN1Fg8sStnz+fR3go3+OalSvrykEotm6fqlCRCtkLMmYFpPYAaJYEFQ+aTNeLeG2Teak3pVkROg4sgFN23A==" saltValue="1JMwtZ1PZL+1giDxip2p1g==" spinCount="100000" sheet="1" objects="1" scenarios="1"/>
  <mergeCells count="1">
    <mergeCell ref="E11:G11"/>
  </mergeCells>
  <hyperlinks>
    <hyperlink ref="C9" r:id="rId1" xr:uid="{A8D80F8E-819E-43DB-8EE7-79CD1A686992}"/>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821C686F551419046A87DA8FB133C" ma:contentTypeVersion="19" ma:contentTypeDescription="Create a new document." ma:contentTypeScope="" ma:versionID="82ca3bfc1aa2ae95ab9c01a2cfbfb103">
  <xsd:schema xmlns:xsd="http://www.w3.org/2001/XMLSchema" xmlns:xs="http://www.w3.org/2001/XMLSchema" xmlns:p="http://schemas.microsoft.com/office/2006/metadata/properties" xmlns:ns2="0f9e7587-f72c-43de-86a7-124f1caa56e3" xmlns:ns3="d61b27d8-53aa-4fce-86da-485fa6c83079" targetNamespace="http://schemas.microsoft.com/office/2006/metadata/properties" ma:root="true" ma:fieldsID="03db1a691dd53e52a416a3e200055c83" ns2:_="" ns3:_="">
    <xsd:import namespace="0f9e7587-f72c-43de-86a7-124f1caa56e3"/>
    <xsd:import namespace="d61b27d8-53aa-4fce-86da-485fa6c830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e7587-f72c-43de-86a7-124f1caa5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b86ed19-258a-42f6-85cf-c29d96d29d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1b27d8-53aa-4fce-86da-485fa6c830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284b607-af65-48df-8c32-76dbddf02d4b}" ma:internalName="TaxCatchAll" ma:showField="CatchAllData" ma:web="d61b27d8-53aa-4fce-86da-485fa6c830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1b27d8-53aa-4fce-86da-485fa6c83079" xsi:nil="true"/>
    <lcf76f155ced4ddcb4097134ff3c332f xmlns="0f9e7587-f72c-43de-86a7-124f1caa56e3">
      <Terms xmlns="http://schemas.microsoft.com/office/infopath/2007/PartnerControls"/>
    </lcf76f155ced4ddcb4097134ff3c332f>
    <SharedWithUsers xmlns="d61b27d8-53aa-4fce-86da-485fa6c83079">
      <UserInfo>
        <DisplayName>Claire Whitely</DisplayName>
        <AccountId>1614</AccountId>
        <AccountType/>
      </UserInfo>
      <UserInfo>
        <DisplayName>Anjana Raza</DisplayName>
        <AccountId>13</AccountId>
        <AccountType/>
      </UserInfo>
    </SharedWithUsers>
  </documentManagement>
</p:properties>
</file>

<file path=customXml/itemProps1.xml><?xml version="1.0" encoding="utf-8"?>
<ds:datastoreItem xmlns:ds="http://schemas.openxmlformats.org/officeDocument/2006/customXml" ds:itemID="{EAF11D52-EA3A-43C5-9F33-7AA213413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e7587-f72c-43de-86a7-124f1caa56e3"/>
    <ds:schemaRef ds:uri="d61b27d8-53aa-4fce-86da-485fa6c83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E88F1B-E418-43A3-A0CA-C56B4E11736C}">
  <ds:schemaRefs>
    <ds:schemaRef ds:uri="http://schemas.microsoft.com/sharepoint/v3/contenttype/forms"/>
  </ds:schemaRefs>
</ds:datastoreItem>
</file>

<file path=customXml/itemProps3.xml><?xml version="1.0" encoding="utf-8"?>
<ds:datastoreItem xmlns:ds="http://schemas.openxmlformats.org/officeDocument/2006/customXml" ds:itemID="{E33A30F4-720D-4D65-8048-60F6127DFFDC}">
  <ds:schemaRefs>
    <ds:schemaRef ds:uri="http://schemas.openxmlformats.org/package/2006/metadata/core-properties"/>
    <ds:schemaRef ds:uri="0f9e7587-f72c-43de-86a7-124f1caa56e3"/>
    <ds:schemaRef ds:uri="http://schemas.microsoft.com/office/infopath/2007/PartnerControls"/>
    <ds:schemaRef ds:uri="http://purl.org/dc/terms/"/>
    <ds:schemaRef ds:uri="d61b27d8-53aa-4fce-86da-485fa6c83079"/>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1. Data input</vt:lpstr>
      <vt:lpstr>Lists</vt:lpstr>
      <vt:lpstr>Totals and KPIs</vt:lpstr>
      <vt:lpstr>2. Totals</vt:lpstr>
      <vt:lpstr>3. Graphs</vt:lpstr>
      <vt:lpstr>Conversions</vt:lpstr>
      <vt:lpstr>'2. Totals'!Energy</vt:lpstr>
      <vt:lpstr>Energy</vt:lpstr>
      <vt:lpstr>'2. Totals'!Occupancy</vt:lpstr>
      <vt:lpstr>Occupancy</vt:lpstr>
      <vt:lpstr>'2. Totals'!Waste</vt:lpstr>
      <vt:lpstr>Waste</vt:lpstr>
      <vt:lpstr>'2. Totals'!Water</vt:lpstr>
      <vt:lpstr>Water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Whitely</dc:creator>
  <cp:keywords/>
  <dc:description/>
  <cp:lastModifiedBy>Laura Dickinson</cp:lastModifiedBy>
  <cp:revision/>
  <dcterms:created xsi:type="dcterms:W3CDTF">2022-02-09T12:19:22Z</dcterms:created>
  <dcterms:modified xsi:type="dcterms:W3CDTF">2025-05-15T12:27:14Z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0x010100AAC821C686F551419046A87DA8FB133C</vt:lpwstr>
  </property>
  <property fmtid="{D5CDD505-2E9C-101B-9397-08002B2CF9AE}" pid="3" name="MediaServiceImageTags">
    <vt:lpwstr/>
  </property>
</Properties>
</file>