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7500" tabRatio="878" activeTab="0"/>
  </bookViews>
  <sheets>
    <sheet name="1. Instructions" sheetId="1" r:id="rId1"/>
    <sheet name="2. Definitions" sheetId="2" r:id="rId2"/>
    <sheet name="3. Results" sheetId="3" r:id="rId3"/>
    <sheet name="4. Basic details" sheetId="4" r:id="rId4"/>
    <sheet name="5. Outsourced laundry" sheetId="5" r:id="rId5"/>
    <sheet name="6. Unmetered sources" sheetId="6" r:id="rId6"/>
    <sheet name="Sheet1" sheetId="7" state="hidden" r:id="rId7"/>
    <sheet name="7. Private space" sheetId="8" r:id="rId8"/>
    <sheet name="8. Unit conversion" sheetId="9" r:id="rId9"/>
    <sheet name="Sheet2" sheetId="10" state="hidden" r:id="rId10"/>
    <sheet name="Calculation1" sheetId="11" state="hidden" r:id="rId11"/>
    <sheet name="Countries" sheetId="12" state="hidden" r:id="rId12"/>
  </sheets>
  <externalReferences>
    <externalReference r:id="rId15"/>
    <externalReference r:id="rId16"/>
  </externalReferences>
  <definedNames>
    <definedName name="All_Other_consumption_1">#REF!</definedName>
    <definedName name="All_Other_consumption_10">#N/A</definedName>
    <definedName name="All_Other_consumption_11">#N/A</definedName>
    <definedName name="All_Other_consumption_12">#N/A</definedName>
    <definedName name="All_Other_consumption_13">#N/A</definedName>
    <definedName name="All_Other_consumption_2">#REF!</definedName>
    <definedName name="All_Other_consumption_4">#N/A</definedName>
    <definedName name="All_Other_consumption_5">#N/A</definedName>
    <definedName name="All_Other_consumption_6">#N/A</definedName>
    <definedName name="All_Other_consumption_7">#N/A</definedName>
    <definedName name="All_Other_consumption_8">#N/A</definedName>
    <definedName name="All_Other_consumption_9">#N/A</definedName>
    <definedName name="All_Other_Consumption_minCell_PrimaryMember_10">#N/A</definedName>
    <definedName name="All_Other_Consumption_minCell_PrimaryMember_11">#N/A</definedName>
    <definedName name="All_Other_Consumption_minCell_PrimaryMember_12">#N/A</definedName>
    <definedName name="All_Other_Consumption_minCell_PrimaryMember_13">#N/A</definedName>
    <definedName name="All_Other_Consumption_minCell_PrimaryMember_4">#N/A</definedName>
    <definedName name="All_Other_Consumption_minCell_PrimaryMember_5">#N/A</definedName>
    <definedName name="All_Other_Consumption_minCell_PrimaryMember_6">#N/A</definedName>
    <definedName name="All_Other_Consumption_minCell_PrimaryMember_7">#N/A</definedName>
    <definedName name="All_Other_Consumption_minCell_PrimaryMember_8">#N/A</definedName>
    <definedName name="All_Other_Consumption_minCell_PrimaryMember_9">#N/A</definedName>
    <definedName name="All_Other_Consumption_minCell_Subsidiary1">#REF!</definedName>
    <definedName name="All_Other_Consumption_minCell_Subsidiary2">#REF!</definedName>
    <definedName name="AllOtherConsumption_Data_PrimaryMember_10">#N/A</definedName>
    <definedName name="AllOtherConsumption_Data_PrimaryMember_11">#N/A</definedName>
    <definedName name="AllOtherConsumption_Data_PrimaryMember_12">#N/A</definedName>
    <definedName name="AllOtherConsumption_Data_PrimaryMember_13">#N/A</definedName>
    <definedName name="AllOtherConsumption_Data_PrimaryMember_4">#N/A</definedName>
    <definedName name="AllOtherConsumption_Data_PrimaryMember_5">#N/A</definedName>
    <definedName name="AllOtherConsumption_Data_PrimaryMember_6">#N/A</definedName>
    <definedName name="AllOtherConsumption_Data_PrimaryMember_7">#N/A</definedName>
    <definedName name="AllOtherConsumption_Data_PrimaryMember_8">#N/A</definedName>
    <definedName name="AllOtherConsumption_Data_PrimaryMember_9">#N/A</definedName>
    <definedName name="Area">'Sheet2'!$A$11:$A$12</definedName>
    <definedName name="Countries">'Countries'!$A$1:$A$143</definedName>
    <definedName name="Elec_Export_minCell_PrimaryMember_10">#N/A</definedName>
    <definedName name="Elec_Export_minCell_PrimaryMember_11">#N/A</definedName>
    <definedName name="Elec_Export_minCell_PrimaryMember_12">#N/A</definedName>
    <definedName name="Elec_Export_minCell_PrimaryMember_13">#N/A</definedName>
    <definedName name="Elec_Export_minCell_PrimaryMember_4">#N/A</definedName>
    <definedName name="Elec_Export_minCell_PrimaryMember_5">#N/A</definedName>
    <definedName name="Elec_Export_minCell_PrimaryMember_6">#N/A</definedName>
    <definedName name="Elec_Export_minCell_PrimaryMember_7">#N/A</definedName>
    <definedName name="Elec_Export_minCell_PrimaryMember_8">#N/A</definedName>
    <definedName name="Elec_Export_minCell_PrimaryMember_9">#N/A</definedName>
    <definedName name="Elec_Export_minCell_Subsidiary1">#REF!</definedName>
    <definedName name="Elec_Export_minCell_Subsidiary2">#REF!</definedName>
    <definedName name="Elec_minCell_PrimaryMember_10">#N/A</definedName>
    <definedName name="Elec_minCell_PrimaryMember_11">#N/A</definedName>
    <definedName name="Elec_minCell_PrimaryMember_12">#N/A</definedName>
    <definedName name="Elec_minCell_PrimaryMember_13">#N/A</definedName>
    <definedName name="Elec_minCell_PrimaryMember_4">#N/A</definedName>
    <definedName name="Elec_minCell_PrimaryMember_5">#N/A</definedName>
    <definedName name="Elec_minCell_PrimaryMember_6">#N/A</definedName>
    <definedName name="Elec_minCell_PrimaryMember_7">#N/A</definedName>
    <definedName name="Elec_minCell_PrimaryMember_8">#N/A</definedName>
    <definedName name="Elec_minCell_PrimaryMember_9">#N/A</definedName>
    <definedName name="Elec_minCell_Subsidiary1">#REF!</definedName>
    <definedName name="Elec_minCell_Subsidiary2">#REF!</definedName>
    <definedName name="ElecExport_Data_PrimaryMember_10">#N/A</definedName>
    <definedName name="ElecExport_Data_PrimaryMember_11">#N/A</definedName>
    <definedName name="ElecExport_Data_PrimaryMember_12">#N/A</definedName>
    <definedName name="ElecExport_Data_PrimaryMember_13">#N/A</definedName>
    <definedName name="ElecExport_Data_PrimaryMember_4">#N/A</definedName>
    <definedName name="ElecExport_Data_PrimaryMember_5">#N/A</definedName>
    <definedName name="ElecExport_Data_PrimaryMember_6">#N/A</definedName>
    <definedName name="ElecExport_Data_PrimaryMember_7">#N/A</definedName>
    <definedName name="ElecExport_Data_PrimaryMember_8">#N/A</definedName>
    <definedName name="ElecExport_Data_PrimaryMember_9">#N/A</definedName>
    <definedName name="Electricity_1">'[2]PRIMARY MEMBER DATA'!$A$15</definedName>
    <definedName name="Electricity_1_10">#N/A</definedName>
    <definedName name="Electricity_1_11">#N/A</definedName>
    <definedName name="Electricity_1_12">#N/A</definedName>
    <definedName name="Electricity_1_13">#N/A</definedName>
    <definedName name="Electricity_1_4">#N/A</definedName>
    <definedName name="Electricity_1_5">#N/A</definedName>
    <definedName name="Electricity_1_6">#N/A</definedName>
    <definedName name="Electricity_1_7">#N/A</definedName>
    <definedName name="Electricity_1_8">#N/A</definedName>
    <definedName name="Electricity_1_9">#N/A</definedName>
    <definedName name="Electricity_2">#REF!</definedName>
    <definedName name="Electricity_Data_PrimaryMember_10">#N/A</definedName>
    <definedName name="Electricity_Data_PrimaryMember_11">#N/A</definedName>
    <definedName name="Electricity_Data_PrimaryMember_12">#N/A</definedName>
    <definedName name="Electricity_Data_PrimaryMember_13">#N/A</definedName>
    <definedName name="Electricity_Data_PrimaryMember_4">#N/A</definedName>
    <definedName name="Electricity_Data_PrimaryMember_5">#N/A</definedName>
    <definedName name="Electricity_Data_PrimaryMember_6">#N/A</definedName>
    <definedName name="Electricity_Data_PrimaryMember_7">#N/A</definedName>
    <definedName name="Electricity_Data_PrimaryMember_8">#N/A</definedName>
    <definedName name="Electricity_Data_PrimaryMember_9">#N/A</definedName>
    <definedName name="Electricity_Export_2">#REF!</definedName>
    <definedName name="Electricity_Export_PrimaryMember_10">#N/A</definedName>
    <definedName name="Electricity_Export_PrimaryMember_11">#N/A</definedName>
    <definedName name="Electricity_Export_PrimaryMember_12">#N/A</definedName>
    <definedName name="Electricity_Export_PrimaryMember_13">#N/A</definedName>
    <definedName name="Electricity_Export_PrimaryMember_4">#N/A</definedName>
    <definedName name="Electricity_Export_PrimaryMember_5">#N/A</definedName>
    <definedName name="Electricity_Export_PrimaryMember_6">#N/A</definedName>
    <definedName name="Electricity_Export_PrimaryMember_7">#N/A</definedName>
    <definedName name="Electricity_Export_PrimaryMember_8">#N/A</definedName>
    <definedName name="Electricity_Export_PrimaryMember_9">#N/A</definedName>
    <definedName name="Electricity_Minimum_PrimaryMember_10">#N/A</definedName>
    <definedName name="Electricity_Minimum_PrimaryMember_11">#N/A</definedName>
    <definedName name="Electricity_Minimum_PrimaryMember_12">#N/A</definedName>
    <definedName name="Electricity_Minimum_PrimaryMember_13">#N/A</definedName>
    <definedName name="Electricity_Minimum_PrimaryMember_4">#N/A</definedName>
    <definedName name="Electricity_Minimum_PrimaryMember_5">#N/A</definedName>
    <definedName name="Electricity_Minimum_PrimaryMember_6">#N/A</definedName>
    <definedName name="Electricity_Minimum_PrimaryMember_7">#N/A</definedName>
    <definedName name="Electricity_Minimum_PrimaryMember_8">#N/A</definedName>
    <definedName name="Electricity_Minimum_PrimaryMember_9">#N/A</definedName>
    <definedName name="Electricity_PrimaryMember_10">#N/A</definedName>
    <definedName name="Electricity_PrimaryMember_11">#N/A</definedName>
    <definedName name="Electricity_PrimaryMember_12">#N/A</definedName>
    <definedName name="Electricity_PrimaryMember_13">#N/A</definedName>
    <definedName name="Electricity_PrimaryMember_4">#N/A</definedName>
    <definedName name="Electricity_PrimaryMember_5">#N/A</definedName>
    <definedName name="Electricity_PrimaryMember_6">#N/A</definedName>
    <definedName name="Electricity_PrimaryMember_7">#N/A</definedName>
    <definedName name="Electricity_PrimaryMember_8">#N/A</definedName>
    <definedName name="Electricity_PrimaryMember_9">#N/A</definedName>
    <definedName name="Electricity_Profileclass">'[2]PRIMARY MEMBER DATA'!$D$711:$E$725</definedName>
    <definedName name="Electricity_Profileclass_10">#N/A</definedName>
    <definedName name="Electricity_Profileclass_11">#N/A</definedName>
    <definedName name="Electricity_Profileclass_12">#N/A</definedName>
    <definedName name="Electricity_Profileclass_13">#N/A</definedName>
    <definedName name="Electricity_Profileclass_4">#N/A</definedName>
    <definedName name="Electricity_Profileclass_5">#N/A</definedName>
    <definedName name="Electricity_Profileclass_6">#N/A</definedName>
    <definedName name="Electricity_Profileclass_7">#N/A</definedName>
    <definedName name="Electricity_Profileclass_8">#N/A</definedName>
    <definedName name="Electricity_Profileclass_9">#N/A</definedName>
    <definedName name="Emission_Factor_elecandgas">'[2]PRIMARY MEMBER DATA'!$G$736:$I$738</definedName>
    <definedName name="Emission_Factor_elecandgas_10">#N/A</definedName>
    <definedName name="Emission_Factor_elecandgas_11">#N/A</definedName>
    <definedName name="Emission_Factor_elecandgas_12">#N/A</definedName>
    <definedName name="Emission_Factor_elecandgas_13">#N/A</definedName>
    <definedName name="Emission_Factor_elecandgas_4">#N/A</definedName>
    <definedName name="Emission_Factor_elecandgas_5">#N/A</definedName>
    <definedName name="Emission_Factor_elecandgas_6">#N/A</definedName>
    <definedName name="Emission_Factor_elecandgas_7">#N/A</definedName>
    <definedName name="Emission_Factor_elecandgas_8">#N/A</definedName>
    <definedName name="Emission_Factor_elecandgas_9">#N/A</definedName>
    <definedName name="EstimatedorActual_reading">#REF!</definedName>
    <definedName name="Franchisee_ParentOrganisation">#REF!</definedName>
    <definedName name="Fuel_Type">'[2]PRIMARY MEMBER DATA'!$A$731:$D$759</definedName>
    <definedName name="Fuel_Type_11">#N/A</definedName>
    <definedName name="Fuel_Type_12">#N/A</definedName>
    <definedName name="Fuel_Type_13">#N/A</definedName>
    <definedName name="Fuel_Type_4">#N/A</definedName>
    <definedName name="Fuel_Type_5">#N/A</definedName>
    <definedName name="Fuel_Type_6">#N/A</definedName>
    <definedName name="Fuel_Type_7">#N/A</definedName>
    <definedName name="Fuel_Type_8">#N/A</definedName>
    <definedName name="Fuel_Type_9">#N/A</definedName>
    <definedName name="Gas_1">'[2]PRIMARY MEMBER DATA'!$A$116</definedName>
    <definedName name="Gas_1_10">#N/A</definedName>
    <definedName name="Gas_1_11">#N/A</definedName>
    <definedName name="Gas_1_12">#N/A</definedName>
    <definedName name="Gas_1_13">#N/A</definedName>
    <definedName name="Gas_1_4">#N/A</definedName>
    <definedName name="Gas_1_5">#N/A</definedName>
    <definedName name="Gas_1_6">#N/A</definedName>
    <definedName name="Gas_1_7">#N/A</definedName>
    <definedName name="Gas_1_8">#N/A</definedName>
    <definedName name="Gas_1_9">#N/A</definedName>
    <definedName name="Gas_2">#REF!</definedName>
    <definedName name="Gas_Data_PrimaryMember_10">#N/A</definedName>
    <definedName name="Gas_Data_PrimaryMember_11">#N/A</definedName>
    <definedName name="Gas_Data_PrimaryMember_12">#N/A</definedName>
    <definedName name="Gas_Data_PrimaryMember_13">#N/A</definedName>
    <definedName name="Gas_Data_PrimaryMember_4">#N/A</definedName>
    <definedName name="Gas_Data_PrimaryMember_5">#N/A</definedName>
    <definedName name="Gas_Data_PrimaryMember_6">#N/A</definedName>
    <definedName name="Gas_Data_PrimaryMember_7">#N/A</definedName>
    <definedName name="Gas_Data_PrimaryMember_8">#N/A</definedName>
    <definedName name="Gas_Data_PrimaryMember_9">#N/A</definedName>
    <definedName name="Gas_minCell_PrimaryMember_10">#N/A</definedName>
    <definedName name="Gas_minCell_PrimaryMember_11">#N/A</definedName>
    <definedName name="Gas_minCell_PrimaryMember_12">#N/A</definedName>
    <definedName name="Gas_minCell_PrimaryMember_13">#N/A</definedName>
    <definedName name="Gas_minCell_PrimaryMember_4">#N/A</definedName>
    <definedName name="Gas_minCell_PrimaryMember_5">#N/A</definedName>
    <definedName name="Gas_minCell_PrimaryMember_6">#N/A</definedName>
    <definedName name="Gas_minCell_PrimaryMember_7">#N/A</definedName>
    <definedName name="Gas_minCell_PrimaryMember_8">#N/A</definedName>
    <definedName name="Gas_minCell_PrimaryMember_9">#N/A</definedName>
    <definedName name="Gas_minCell_Subsidiary1">#REF!</definedName>
    <definedName name="Gas_minCell_Subsidiary2">#REF!</definedName>
    <definedName name="Gas_PrimaryMember_10">#N/A</definedName>
    <definedName name="Gas_PrimaryMember_11">#N/A</definedName>
    <definedName name="Gas_PrimaryMember_12">#N/A</definedName>
    <definedName name="Gas_PrimaryMember_13">#N/A</definedName>
    <definedName name="Gas_PrimaryMember_4">#N/A</definedName>
    <definedName name="Gas_PrimaryMember_5">#N/A</definedName>
    <definedName name="Gas_PrimaryMember_6">#N/A</definedName>
    <definedName name="Gas_PrimaryMember_7">#N/A</definedName>
    <definedName name="Gas_PrimaryMember_8">#N/A</definedName>
    <definedName name="Gas_PrimaryMember_9">#N/A</definedName>
    <definedName name="Gas_Profileclass">'[2]PRIMARY MEMBER DATA'!$F$711:$G$716</definedName>
    <definedName name="Gas_Profileclass_10">#N/A</definedName>
    <definedName name="Gas_Profileclass_11">#N/A</definedName>
    <definedName name="Gas_Profileclass_12">#N/A</definedName>
    <definedName name="Gas_Profileclass_13">#N/A</definedName>
    <definedName name="Gas_Profileclass_4">#N/A</definedName>
    <definedName name="Gas_Profileclass_5">#N/A</definedName>
    <definedName name="Gas_Profileclass_6">#N/A</definedName>
    <definedName name="Gas_Profileclass_7">#N/A</definedName>
    <definedName name="Gas_Profileclass_8">#N/A</definedName>
    <definedName name="Gas_Profileclass_9">#N/A</definedName>
    <definedName name="Gas_Row_PrimaryMember">'[2]PRIMARY MEMBER DATA'!#REF!</definedName>
    <definedName name="Gas_Row_PrimaryMember_10">#N/A</definedName>
    <definedName name="Gas_Row_PrimaryMember_11">#N/A</definedName>
    <definedName name="Gas_Row_PrimaryMember_12">#N/A</definedName>
    <definedName name="Gas_Row_PrimaryMember_13">#N/A</definedName>
    <definedName name="Gas_Row_PrimaryMember_4">#N/A</definedName>
    <definedName name="Gas_Row_PrimaryMember_5">#N/A</definedName>
    <definedName name="Gas_Row_PrimaryMember_6">#N/A</definedName>
    <definedName name="Gas_Row_PrimaryMember_7">#N/A</definedName>
    <definedName name="Gas_Row_PrimaryMember_8">#N/A</definedName>
    <definedName name="Gas_Row_PrimaryMember_9">#N/A</definedName>
    <definedName name="LocalAuthority_School_N.A">#REF!</definedName>
    <definedName name="MyCountries">#REF!</definedName>
    <definedName name="MyStates">#REF!</definedName>
    <definedName name="Other_1">#REF!</definedName>
    <definedName name="Other_2">#REF!</definedName>
    <definedName name="Other_Data_PrimaryMember_10">#N/A</definedName>
    <definedName name="Other_Data_PrimaryMember_11">#N/A</definedName>
    <definedName name="Other_Data_PrimaryMember_12">#N/A</definedName>
    <definedName name="Other_Data_PrimaryMember_13">#N/A</definedName>
    <definedName name="Other_Data_PrimaryMember_4">#N/A</definedName>
    <definedName name="Other_Data_PrimaryMember_5">#N/A</definedName>
    <definedName name="Other_Data_PrimaryMember_6">#N/A</definedName>
    <definedName name="Other_Data_PrimaryMember_7">#N/A</definedName>
    <definedName name="Other_Data_PrimaryMember_8">#N/A</definedName>
    <definedName name="Other_Data_PrimaryMember_9">#N/A</definedName>
    <definedName name="Other_minCell_PrimaryMember_10">#N/A</definedName>
    <definedName name="Other_minCell_PrimaryMember_11">#N/A</definedName>
    <definedName name="Other_minCell_PrimaryMember_12">#N/A</definedName>
    <definedName name="Other_minCell_PrimaryMember_13">#N/A</definedName>
    <definedName name="Other_minCell_PrimaryMember_4">#N/A</definedName>
    <definedName name="Other_minCell_PrimaryMember_5">#N/A</definedName>
    <definedName name="Other_minCell_PrimaryMember_6">#N/A</definedName>
    <definedName name="Other_minCell_PrimaryMember_7">#N/A</definedName>
    <definedName name="Other_minCell_PrimaryMember_8">#N/A</definedName>
    <definedName name="Other_minCell_PrimaryMember_9">#N/A</definedName>
    <definedName name="Other_minCell_Subsidiary1">#REF!</definedName>
    <definedName name="Other_minCell_Subsidiary2">#REF!</definedName>
    <definedName name="Other_PrimaryMember_10">#N/A</definedName>
    <definedName name="Other_PrimaryMember_11">#N/A</definedName>
    <definedName name="Other_PrimaryMember_12">#N/A</definedName>
    <definedName name="Other_PrimaryMember_13">#N/A</definedName>
    <definedName name="Other_PrimaryMember_4">#N/A</definedName>
    <definedName name="Other_PrimaryMember_5">#N/A</definedName>
    <definedName name="Other_PrimaryMember_6">#N/A</definedName>
    <definedName name="Other_PrimaryMember_7">#N/A</definedName>
    <definedName name="Other_PrimaryMember_8">#N/A</definedName>
    <definedName name="Other_PrimaryMember_9">#N/A</definedName>
    <definedName name="ref_cell_All_Other_Consumption_1">#REF!</definedName>
    <definedName name="Ref_cell_All_Other_Consumption_2">#REF!</definedName>
    <definedName name="ref_cell_All_Other_Consumption_PrimaryMember_10">#N/A</definedName>
    <definedName name="ref_cell_All_Other_Consumption_PrimaryMember_11">#N/A</definedName>
    <definedName name="ref_cell_All_Other_Consumption_PrimaryMember_12">#N/A</definedName>
    <definedName name="ref_cell_All_Other_Consumption_PrimaryMember_13">#N/A</definedName>
    <definedName name="ref_cell_All_Other_Consumption_PrimaryMember_4">#N/A</definedName>
    <definedName name="ref_cell_All_Other_Consumption_PrimaryMember_5">#N/A</definedName>
    <definedName name="ref_cell_All_Other_Consumption_PrimaryMember_6">#N/A</definedName>
    <definedName name="ref_cell_All_Other_Consumption_PrimaryMember_7">#N/A</definedName>
    <definedName name="ref_cell_All_Other_Consumption_PrimaryMember_8">#N/A</definedName>
    <definedName name="ref_cell_All_Other_Consumption_PrimaryMember_9">#N/A</definedName>
    <definedName name="Ref_cell_Elec">#REF!</definedName>
    <definedName name="Ref_cell_Elec_2">#REF!</definedName>
    <definedName name="Ref_cell_Elec_Export">#REF!</definedName>
    <definedName name="ref_cell_Elec_Export_2">#REF!</definedName>
    <definedName name="ref_cell_Elec_Export_PrimaryMember_10">#N/A</definedName>
    <definedName name="ref_cell_Elec_Export_PrimaryMember_11">#N/A</definedName>
    <definedName name="ref_cell_Elec_Export_PrimaryMember_12">#N/A</definedName>
    <definedName name="ref_cell_Elec_Export_PrimaryMember_13">#N/A</definedName>
    <definedName name="ref_cell_Elec_Export_PrimaryMember_4">#N/A</definedName>
    <definedName name="ref_cell_Elec_Export_PrimaryMember_5">#N/A</definedName>
    <definedName name="ref_cell_Elec_Export_PrimaryMember_6">#N/A</definedName>
    <definedName name="ref_cell_Elec_Export_PrimaryMember_7">#N/A</definedName>
    <definedName name="ref_cell_Elec_Export_PrimaryMember_8">#N/A</definedName>
    <definedName name="ref_cell_Elec_Export_PrimaryMember_9">#N/A</definedName>
    <definedName name="Ref_cell_Elec_PrimaryMember_10">#N/A</definedName>
    <definedName name="Ref_cell_Elec_PrimaryMember_11">#N/A</definedName>
    <definedName name="Ref_cell_Elec_PrimaryMember_12">#N/A</definedName>
    <definedName name="Ref_cell_Elec_PrimaryMember_13">#N/A</definedName>
    <definedName name="Ref_cell_Elec_PrimaryMember_4">#N/A</definedName>
    <definedName name="Ref_cell_Elec_PrimaryMember_5">#N/A</definedName>
    <definedName name="Ref_cell_Elec_PrimaryMember_6">#N/A</definedName>
    <definedName name="Ref_cell_Elec_PrimaryMember_7">#N/A</definedName>
    <definedName name="Ref_cell_Elec_PrimaryMember_8">#N/A</definedName>
    <definedName name="Ref_cell_Elec_PrimaryMember_9">#N/A</definedName>
    <definedName name="ref_cell_electricity_2">#REF!</definedName>
    <definedName name="Ref_cell_Gas">#REF!</definedName>
    <definedName name="ref_cell_gas_2">#REF!</definedName>
    <definedName name="Ref_cell_Gas_PrimaryMember_10">#N/A</definedName>
    <definedName name="Ref_cell_Gas_PrimaryMember_11">#N/A</definedName>
    <definedName name="Ref_cell_Gas_PrimaryMember_12">#N/A</definedName>
    <definedName name="Ref_cell_Gas_PrimaryMember_13">#N/A</definedName>
    <definedName name="Ref_cell_Gas_PrimaryMember_4">#N/A</definedName>
    <definedName name="Ref_cell_Gas_PrimaryMember_5">#N/A</definedName>
    <definedName name="Ref_cell_Gas_PrimaryMember_6">#N/A</definedName>
    <definedName name="Ref_cell_Gas_PrimaryMember_7">#N/A</definedName>
    <definedName name="Ref_cell_Gas_PrimaryMember_8">#N/A</definedName>
    <definedName name="Ref_cell_Gas_PrimaryMember_9">#N/A</definedName>
    <definedName name="Ref_cell_New_Subsidiary">#REF!</definedName>
    <definedName name="Ref_cell_Other">#REF!</definedName>
    <definedName name="ref_cell_other_2">#REF!</definedName>
    <definedName name="ref_cell_Other_PrimaryMember_10">#N/A</definedName>
    <definedName name="ref_cell_Other_PrimaryMember_11">#N/A</definedName>
    <definedName name="ref_cell_Other_PrimaryMember_12">#N/A</definedName>
    <definedName name="ref_cell_Other_PrimaryMember_13">#N/A</definedName>
    <definedName name="ref_cell_Other_PrimaryMember_4">#N/A</definedName>
    <definedName name="ref_cell_Other_PrimaryMember_5">#N/A</definedName>
    <definedName name="ref_cell_Other_PrimaryMember_6">#N/A</definedName>
    <definedName name="ref_cell_Other_PrimaryMember_7">#N/A</definedName>
    <definedName name="ref_cell_Other_PrimaryMember_8">#N/A</definedName>
    <definedName name="ref_cell_Other_PrimaryMember_9">#N/A</definedName>
    <definedName name="Ref_Row_All_Other_Consumption_1">#REF!</definedName>
    <definedName name="Ref_Row_All_Other_Consumption_2">#REF!</definedName>
    <definedName name="ref_row_All_Other_Consumption_PrimaryMember_10">#N/A</definedName>
    <definedName name="ref_row_All_Other_Consumption_PrimaryMember_11">#N/A</definedName>
    <definedName name="ref_row_All_Other_Consumption_PrimaryMember_12">#N/A</definedName>
    <definedName name="ref_row_All_Other_Consumption_PrimaryMember_13">#N/A</definedName>
    <definedName name="ref_row_All_Other_Consumption_PrimaryMember_4">#N/A</definedName>
    <definedName name="ref_row_All_Other_Consumption_PrimaryMember_5">#N/A</definedName>
    <definedName name="ref_row_All_Other_Consumption_PrimaryMember_6">#N/A</definedName>
    <definedName name="ref_row_All_Other_Consumption_PrimaryMember_7">#N/A</definedName>
    <definedName name="ref_row_All_Other_Consumption_PrimaryMember_8">#N/A</definedName>
    <definedName name="ref_row_All_Other_Consumption_PrimaryMember_9">#N/A</definedName>
    <definedName name="Ref_row_Elec">#REF!</definedName>
    <definedName name="Ref_row_Elec_2">#REF!</definedName>
    <definedName name="Ref_row_Elec_Export">#REF!</definedName>
    <definedName name="Ref_row_Elec_Export_2">#REF!</definedName>
    <definedName name="ref_row_Elec_Export_PrimaryMember_10">#N/A</definedName>
    <definedName name="ref_row_Elec_Export_PrimaryMember_11">#N/A</definedName>
    <definedName name="ref_row_Elec_Export_PrimaryMember_12">#N/A</definedName>
    <definedName name="ref_row_Elec_Export_PrimaryMember_13">#N/A</definedName>
    <definedName name="ref_row_Elec_Export_PrimaryMember_4">#N/A</definedName>
    <definedName name="ref_row_Elec_Export_PrimaryMember_5">#N/A</definedName>
    <definedName name="ref_row_Elec_Export_PrimaryMember_6">#N/A</definedName>
    <definedName name="ref_row_Elec_Export_PrimaryMember_7">#N/A</definedName>
    <definedName name="ref_row_Elec_Export_PrimaryMember_8">#N/A</definedName>
    <definedName name="ref_row_Elec_Export_PrimaryMember_9">#N/A</definedName>
    <definedName name="Ref_row_Elec_PrimaryMember_10">#N/A</definedName>
    <definedName name="Ref_row_Elec_PrimaryMember_11">#N/A</definedName>
    <definedName name="Ref_row_Elec_PrimaryMember_12">#N/A</definedName>
    <definedName name="Ref_row_Elec_PrimaryMember_13">#N/A</definedName>
    <definedName name="Ref_row_Elec_PrimaryMember_4">#N/A</definedName>
    <definedName name="Ref_row_Elec_PrimaryMember_5">#N/A</definedName>
    <definedName name="Ref_row_Elec_PrimaryMember_6">#N/A</definedName>
    <definedName name="Ref_row_Elec_PrimaryMember_7">#N/A</definedName>
    <definedName name="Ref_row_Elec_PrimaryMember_8">#N/A</definedName>
    <definedName name="Ref_row_Elec_PrimaryMember_9">#N/A</definedName>
    <definedName name="Ref_row_Gas">#REF!</definedName>
    <definedName name="Ref_row_Gas_2">#REF!</definedName>
    <definedName name="Ref_row_Gas_PrimaryMember_10">#N/A</definedName>
    <definedName name="Ref_row_Gas_PrimaryMember_11">#N/A</definedName>
    <definedName name="Ref_row_Gas_PrimaryMember_12">#N/A</definedName>
    <definedName name="Ref_row_Gas_PrimaryMember_13">#N/A</definedName>
    <definedName name="Ref_row_Gas_PrimaryMember_4">#N/A</definedName>
    <definedName name="Ref_row_Gas_PrimaryMember_5">#N/A</definedName>
    <definedName name="Ref_row_Gas_PrimaryMember_6">#N/A</definedName>
    <definedName name="Ref_row_Gas_PrimaryMember_7">#N/A</definedName>
    <definedName name="Ref_row_Gas_PrimaryMember_8">#N/A</definedName>
    <definedName name="Ref_row_Gas_PrimaryMember_9">#N/A</definedName>
    <definedName name="Ref_row_New_Subsidiary">#REF!</definedName>
    <definedName name="Ref_row_Other">#REF!</definedName>
    <definedName name="Ref_row_Other_2">#REF!</definedName>
    <definedName name="ref_row_Other_PrimaryMember_10">#N/A</definedName>
    <definedName name="ref_row_Other_PrimaryMember_11">#N/A</definedName>
    <definedName name="ref_row_Other_PrimaryMember_12">#N/A</definedName>
    <definedName name="ref_row_Other_PrimaryMember_13">#N/A</definedName>
    <definedName name="ref_row_Other_PrimaryMember_4">#N/A</definedName>
    <definedName name="ref_row_Other_PrimaryMember_5">#N/A</definedName>
    <definedName name="ref_row_Other_PrimaryMember_6">#N/A</definedName>
    <definedName name="ref_row_Other_PrimaryMember_7">#N/A</definedName>
    <definedName name="ref_row_Other_PrimaryMember_8">#N/A</definedName>
    <definedName name="ref_row_Other_PrimaryMember_9">#N/A</definedName>
    <definedName name="Refurbishment">#REF!</definedName>
    <definedName name="Row1_All_Other_Consumption">#REF!</definedName>
    <definedName name="Row1_All_Other_Consumption_1">#REF!</definedName>
    <definedName name="Row1_All_Other_Consumption_2">#REF!</definedName>
    <definedName name="row1_All_Other_Consumption_PrimaryMember_10">#N/A</definedName>
    <definedName name="row1_All_Other_Consumption_PrimaryMember_11">#N/A</definedName>
    <definedName name="row1_All_Other_Consumption_PrimaryMember_12">#N/A</definedName>
    <definedName name="row1_All_Other_Consumption_PrimaryMember_13">#N/A</definedName>
    <definedName name="row1_All_Other_Consumption_PrimaryMember_4">#N/A</definedName>
    <definedName name="row1_All_Other_Consumption_PrimaryMember_5">#N/A</definedName>
    <definedName name="row1_All_Other_Consumption_PrimaryMember_6">#N/A</definedName>
    <definedName name="row1_All_Other_Consumption_PrimaryMember_7">#N/A</definedName>
    <definedName name="row1_All_Other_Consumption_PrimaryMember_8">#N/A</definedName>
    <definedName name="row1_All_Other_Consumption_PrimaryMember_9">#N/A</definedName>
    <definedName name="Row1_Elec">#REF!</definedName>
    <definedName name="row1_Elec_2">#REF!</definedName>
    <definedName name="Row1_Elec_Export">#REF!</definedName>
    <definedName name="row1_Elec_Export_2">#REF!</definedName>
    <definedName name="row1_Elec_Export_PrimaryMember_10">#N/A</definedName>
    <definedName name="row1_Elec_Export_PrimaryMember_11">#N/A</definedName>
    <definedName name="row1_Elec_Export_PrimaryMember_12">#N/A</definedName>
    <definedName name="row1_Elec_Export_PrimaryMember_13">#N/A</definedName>
    <definedName name="row1_Elec_Export_PrimaryMember_4">#N/A</definedName>
    <definedName name="row1_Elec_Export_PrimaryMember_5">#N/A</definedName>
    <definedName name="row1_Elec_Export_PrimaryMember_6">#N/A</definedName>
    <definedName name="row1_Elec_Export_PrimaryMember_7">#N/A</definedName>
    <definedName name="row1_Elec_Export_PrimaryMember_8">#N/A</definedName>
    <definedName name="row1_Elec_Export_PrimaryMember_9">#N/A</definedName>
    <definedName name="Row1_Elec_PrimaryMember_10">#N/A</definedName>
    <definedName name="Row1_Elec_PrimaryMember_11">#N/A</definedName>
    <definedName name="Row1_Elec_PrimaryMember_12">#N/A</definedName>
    <definedName name="Row1_Elec_PrimaryMember_13">#N/A</definedName>
    <definedName name="Row1_Elec_PrimaryMember_4">#N/A</definedName>
    <definedName name="Row1_Elec_PrimaryMember_5">#N/A</definedName>
    <definedName name="Row1_Elec_PrimaryMember_6">#N/A</definedName>
    <definedName name="Row1_Elec_PrimaryMember_7">#N/A</definedName>
    <definedName name="Row1_Elec_PrimaryMember_8">#N/A</definedName>
    <definedName name="Row1_Elec_PrimaryMember_9">#N/A</definedName>
    <definedName name="Row1_Gas">#REF!</definedName>
    <definedName name="row1_Gas_2">#REF!</definedName>
    <definedName name="Row1_Gas_PrimaryMember_10">#N/A</definedName>
    <definedName name="Row1_Gas_PrimaryMember_11">#N/A</definedName>
    <definedName name="Row1_Gas_PrimaryMember_12">#N/A</definedName>
    <definedName name="Row1_Gas_PrimaryMember_13">#N/A</definedName>
    <definedName name="Row1_Gas_PrimaryMember_4">#N/A</definedName>
    <definedName name="Row1_Gas_PrimaryMember_5">#N/A</definedName>
    <definedName name="Row1_Gas_PrimaryMember_6">#N/A</definedName>
    <definedName name="Row1_Gas_PrimaryMember_7">#N/A</definedName>
    <definedName name="Row1_Gas_PrimaryMember_8">#N/A</definedName>
    <definedName name="Row1_Gas_PrimaryMember_9">#N/A</definedName>
    <definedName name="Row1_Other">#REF!</definedName>
    <definedName name="Row1_Other_2">#REF!</definedName>
    <definedName name="row1_Other_PrimaryMember_10">#N/A</definedName>
    <definedName name="row1_Other_PrimaryMember_11">#N/A</definedName>
    <definedName name="row1_Other_PrimaryMember_12">#N/A</definedName>
    <definedName name="row1_Other_PrimaryMember_13">#N/A</definedName>
    <definedName name="row1_Other_PrimaryMember_4">#N/A</definedName>
    <definedName name="row1_Other_PrimaryMember_5">#N/A</definedName>
    <definedName name="row1_Other_PrimaryMember_6">#N/A</definedName>
    <definedName name="row1_Other_PrimaryMember_7">#N/A</definedName>
    <definedName name="row1_Other_PrimaryMember_8">#N/A</definedName>
    <definedName name="row1_Other_PrimaryMember_9">#N/A</definedName>
    <definedName name="Row15_Gas">#REF!</definedName>
    <definedName name="Subsidiary_1">#REF!</definedName>
    <definedName name="Summary_Elec_Export_1">#REF!</definedName>
    <definedName name="Summary_Electricity_1">#REF!</definedName>
    <definedName name="Summary_Gas_1">#REF!</definedName>
    <definedName name="Summary_Other_1">#REF!</definedName>
    <definedName name="Type">#REF!</definedName>
    <definedName name="Water">'Sheet2'!$A$2:$A$6</definedName>
    <definedName name="XYV">'[1]Answer sheet'!$C$5:$C$6</definedName>
    <definedName name="Yes_No_MixedTable">#REF!</definedName>
    <definedName name="YesorNo">#REF!</definedName>
    <definedName name="Z_46A146C5_1CDF_4A94_9FCB_CB770F1CB787_.wvu.Cols" localSheetId="0" hidden="1">'1. Instructions'!$D:$IV</definedName>
    <definedName name="Z_46A146C5_1CDF_4A94_9FCB_CB770F1CB787_.wvu.Cols" localSheetId="1" hidden="1">'2. Definitions'!$E:$IV</definedName>
    <definedName name="Z_46A146C5_1CDF_4A94_9FCB_CB770F1CB787_.wvu.Cols" localSheetId="2" hidden="1">'3. Results'!$L:$IV</definedName>
    <definedName name="Z_46A146C5_1CDF_4A94_9FCB_CB770F1CB787_.wvu.Cols" localSheetId="3" hidden="1">'4. Basic details'!$K:$IV</definedName>
    <definedName name="Z_46A146C5_1CDF_4A94_9FCB_CB770F1CB787_.wvu.Cols" localSheetId="4" hidden="1">'5. Outsourced laundry'!$O:$IV</definedName>
    <definedName name="Z_46A146C5_1CDF_4A94_9FCB_CB770F1CB787_.wvu.Cols" localSheetId="5" hidden="1">'6. Unmetered sources'!$Q:$IV</definedName>
    <definedName name="Z_46A146C5_1CDF_4A94_9FCB_CB770F1CB787_.wvu.Cols" localSheetId="7" hidden="1">'7. Private space'!$O:$IV</definedName>
    <definedName name="Z_46A146C5_1CDF_4A94_9FCB_CB770F1CB787_.wvu.Cols" localSheetId="8" hidden="1">'8. Unit conversion'!$M:$IV</definedName>
    <definedName name="Z_46A146C5_1CDF_4A94_9FCB_CB770F1CB787_.wvu.Cols" localSheetId="10" hidden="1">'Calculation1'!$K:$IV</definedName>
    <definedName name="Z_46A146C5_1CDF_4A94_9FCB_CB770F1CB787_.wvu.Rows" localSheetId="0" hidden="1">'1. Instructions'!#REF!,'1. Instructions'!$16:$65536</definedName>
    <definedName name="Z_46A146C5_1CDF_4A94_9FCB_CB770F1CB787_.wvu.Rows" localSheetId="1" hidden="1">'2. Definitions'!$34:$65536</definedName>
    <definedName name="Z_46A146C5_1CDF_4A94_9FCB_CB770F1CB787_.wvu.Rows" localSheetId="2" hidden="1">'3. Results'!$50:$65536,'3. Results'!$47:$49</definedName>
    <definedName name="Z_46A146C5_1CDF_4A94_9FCB_CB770F1CB787_.wvu.Rows" localSheetId="3" hidden="1">'4. Basic details'!$49:$65536,'4. Basic details'!$46:$48</definedName>
    <definedName name="Z_46A146C5_1CDF_4A94_9FCB_CB770F1CB787_.wvu.Rows" localSheetId="4" hidden="1">'5. Outsourced laundry'!$30:$65536,'5. Outsourced laundry'!$27:$29</definedName>
    <definedName name="Z_46A146C5_1CDF_4A94_9FCB_CB770F1CB787_.wvu.Rows" localSheetId="5" hidden="1">'6. Unmetered sources'!$47:$65536,'6. Unmetered sources'!$37:$37,'6. Unmetered sources'!$39:$46</definedName>
    <definedName name="Z_46A146C5_1CDF_4A94_9FCB_CB770F1CB787_.wvu.Rows" localSheetId="7" hidden="1">'7. Private space'!$23:$65536,'7. Private space'!$19:$22</definedName>
    <definedName name="Z_46A146C5_1CDF_4A94_9FCB_CB770F1CB787_.wvu.Rows" localSheetId="8" hidden="1">'8. Unit conversion'!$36:$65536</definedName>
    <definedName name="Z_46A146C5_1CDF_4A94_9FCB_CB770F1CB787_.wvu.Rows" localSheetId="10" hidden="1">'Calculation1'!$46:$65536</definedName>
    <definedName name="Z_AE271460_BA95_4AE1_BE88_B529A2DF3B3B_.wvu.Cols" localSheetId="0" hidden="1">'1. Instructions'!$D:$IV</definedName>
    <definedName name="Z_AE271460_BA95_4AE1_BE88_B529A2DF3B3B_.wvu.Cols" localSheetId="1" hidden="1">'2. Definitions'!$E:$IV</definedName>
    <definedName name="Z_AE271460_BA95_4AE1_BE88_B529A2DF3B3B_.wvu.Cols" localSheetId="2" hidden="1">'3. Results'!$L:$IV</definedName>
    <definedName name="Z_AE271460_BA95_4AE1_BE88_B529A2DF3B3B_.wvu.Cols" localSheetId="3" hidden="1">'4. Basic details'!$K:$IV</definedName>
    <definedName name="Z_AE271460_BA95_4AE1_BE88_B529A2DF3B3B_.wvu.Cols" localSheetId="4" hidden="1">'5. Outsourced laundry'!$O:$IV</definedName>
    <definedName name="Z_AE271460_BA95_4AE1_BE88_B529A2DF3B3B_.wvu.Cols" localSheetId="5" hidden="1">'6. Unmetered sources'!$Q:$IV</definedName>
    <definedName name="Z_AE271460_BA95_4AE1_BE88_B529A2DF3B3B_.wvu.Cols" localSheetId="7" hidden="1">'7. Private space'!$O:$IV</definedName>
    <definedName name="Z_AE271460_BA95_4AE1_BE88_B529A2DF3B3B_.wvu.Cols" localSheetId="8" hidden="1">'8. Unit conversion'!$M:$IV</definedName>
    <definedName name="Z_AE271460_BA95_4AE1_BE88_B529A2DF3B3B_.wvu.Cols" localSheetId="10" hidden="1">'Calculation1'!$K:$IV</definedName>
    <definedName name="Z_AE271460_BA95_4AE1_BE88_B529A2DF3B3B_.wvu.Rows" localSheetId="0" hidden="1">'1. Instructions'!#REF!,'1. Instructions'!$16:$65536</definedName>
    <definedName name="Z_AE271460_BA95_4AE1_BE88_B529A2DF3B3B_.wvu.Rows" localSheetId="1" hidden="1">'2. Definitions'!$34:$65536</definedName>
    <definedName name="Z_AE271460_BA95_4AE1_BE88_B529A2DF3B3B_.wvu.Rows" localSheetId="2" hidden="1">'3. Results'!$50:$65536,'3. Results'!$32:$32,'3. Results'!$33:$33,'3. Results'!$35:$36,'3. Results'!$47:$49</definedName>
    <definedName name="Z_AE271460_BA95_4AE1_BE88_B529A2DF3B3B_.wvu.Rows" localSheetId="3" hidden="1">'4. Basic details'!$49:$65536,'4. Basic details'!$46:$48</definedName>
    <definedName name="Z_AE271460_BA95_4AE1_BE88_B529A2DF3B3B_.wvu.Rows" localSheetId="4" hidden="1">'5. Outsourced laundry'!$30:$65536,'5. Outsourced laundry'!$27:$29</definedName>
    <definedName name="Z_AE271460_BA95_4AE1_BE88_B529A2DF3B3B_.wvu.Rows" localSheetId="5" hidden="1">'6. Unmetered sources'!$47:$65536,'6. Unmetered sources'!$37:$37,'6. Unmetered sources'!$39:$46</definedName>
    <definedName name="Z_AE271460_BA95_4AE1_BE88_B529A2DF3B3B_.wvu.Rows" localSheetId="7" hidden="1">'7. Private space'!$23:$65536,'7. Private space'!$19:$22</definedName>
    <definedName name="Z_AE271460_BA95_4AE1_BE88_B529A2DF3B3B_.wvu.Rows" localSheetId="8" hidden="1">'8. Unit conversion'!$36:$65536</definedName>
    <definedName name="Z_AE271460_BA95_4AE1_BE88_B529A2DF3B3B_.wvu.Rows" localSheetId="10" hidden="1">'Calculation1'!$46:$65536</definedName>
  </definedNames>
  <calcPr fullCalcOnLoad="1"/>
</workbook>
</file>

<file path=xl/sharedStrings.xml><?xml version="1.0" encoding="utf-8"?>
<sst xmlns="http://schemas.openxmlformats.org/spreadsheetml/2006/main" count="548" uniqueCount="468">
  <si>
    <t>Address</t>
  </si>
  <si>
    <t>Country</t>
  </si>
  <si>
    <t xml:space="preserve">Name </t>
  </si>
  <si>
    <t>To be completed by hotel</t>
  </si>
  <si>
    <t>No action</t>
  </si>
  <si>
    <t>Job title</t>
  </si>
  <si>
    <t>Name of hotel group</t>
  </si>
  <si>
    <t>Key</t>
  </si>
  <si>
    <t>*</t>
  </si>
  <si>
    <t>See definitions tab for guidance or refer to comments</t>
  </si>
  <si>
    <t>Total number of guest rooms</t>
  </si>
  <si>
    <t>Reporting year ending*</t>
  </si>
  <si>
    <t>Results</t>
  </si>
  <si>
    <t>China (including Hong Kong)-IEA</t>
  </si>
  <si>
    <t>Morocco</t>
  </si>
  <si>
    <t>Taiwan, China</t>
  </si>
  <si>
    <t>Mozambique</t>
  </si>
  <si>
    <t>Colombia</t>
  </si>
  <si>
    <t>Myanmar</t>
  </si>
  <si>
    <t>Congo</t>
  </si>
  <si>
    <t>Namibia</t>
  </si>
  <si>
    <t>Costa Rica</t>
  </si>
  <si>
    <t>Nepal</t>
  </si>
  <si>
    <t>Côte d'Ivoire</t>
  </si>
  <si>
    <t>Netherlands</t>
  </si>
  <si>
    <t>Croatia</t>
  </si>
  <si>
    <t>Netherlands Antilles</t>
  </si>
  <si>
    <t>Cuba</t>
  </si>
  <si>
    <t>New Zealand</t>
  </si>
  <si>
    <t>Cyprus</t>
  </si>
  <si>
    <t>Nicaragua</t>
  </si>
  <si>
    <t>Czech Republic</t>
  </si>
  <si>
    <t>Nigeria</t>
  </si>
  <si>
    <t>Dem. People's Republic of Korea</t>
  </si>
  <si>
    <t>Norway</t>
  </si>
  <si>
    <t>Democratic Republic of Congo</t>
  </si>
  <si>
    <t>Oman</t>
  </si>
  <si>
    <t>Denmark</t>
  </si>
  <si>
    <t>Other Africa</t>
  </si>
  <si>
    <t>Dominican Republic</t>
  </si>
  <si>
    <t>Other Asia</t>
  </si>
  <si>
    <t>Ecuador</t>
  </si>
  <si>
    <t>Other Latin America</t>
  </si>
  <si>
    <t>Egypt</t>
  </si>
  <si>
    <t>Pakistan</t>
  </si>
  <si>
    <t>El Salvador</t>
  </si>
  <si>
    <t>Panama</t>
  </si>
  <si>
    <t>Eritrea</t>
  </si>
  <si>
    <t>Paraguay</t>
  </si>
  <si>
    <t>Estonia</t>
  </si>
  <si>
    <t>China (mainland)</t>
  </si>
  <si>
    <t>Ethiopia</t>
  </si>
  <si>
    <t>Peru</t>
  </si>
  <si>
    <t>Finland</t>
  </si>
  <si>
    <t>Philippines</t>
  </si>
  <si>
    <t>France</t>
  </si>
  <si>
    <t>Poland</t>
  </si>
  <si>
    <t>FYR of Macedonia</t>
  </si>
  <si>
    <t>Portugal</t>
  </si>
  <si>
    <t>Gabon</t>
  </si>
  <si>
    <t>Qatar</t>
  </si>
  <si>
    <t>Georgia</t>
  </si>
  <si>
    <t>Republic of Moldova</t>
  </si>
  <si>
    <t>Germany</t>
  </si>
  <si>
    <t>Romania</t>
  </si>
  <si>
    <t>Ghana</t>
  </si>
  <si>
    <t>Russian Federation</t>
  </si>
  <si>
    <t>Gibraltar</t>
  </si>
  <si>
    <t>Saudi Arabia</t>
  </si>
  <si>
    <t>Greece</t>
  </si>
  <si>
    <t>Senegal</t>
  </si>
  <si>
    <t>Guatemala</t>
  </si>
  <si>
    <t>Serbia</t>
  </si>
  <si>
    <t>Haiti</t>
  </si>
  <si>
    <t>Singapore</t>
  </si>
  <si>
    <t>Honduras</t>
  </si>
  <si>
    <t>Slovak Republic</t>
  </si>
  <si>
    <t>Hong Kong, China</t>
  </si>
  <si>
    <t>Slovenia</t>
  </si>
  <si>
    <t>Hungary</t>
  </si>
  <si>
    <t>South Africa</t>
  </si>
  <si>
    <t>Iceland</t>
  </si>
  <si>
    <t>Spain</t>
  </si>
  <si>
    <t>India</t>
  </si>
  <si>
    <t>Sri Lanka</t>
  </si>
  <si>
    <t>Indonesia</t>
  </si>
  <si>
    <t>Sudan</t>
  </si>
  <si>
    <t>Albania</t>
  </si>
  <si>
    <t>Iraq</t>
  </si>
  <si>
    <t>Sweden</t>
  </si>
  <si>
    <t>Algeria</t>
  </si>
  <si>
    <t>Ireland</t>
  </si>
  <si>
    <t>Switzerland</t>
  </si>
  <si>
    <t>Angola</t>
  </si>
  <si>
    <t>Islamic Republic of Iran</t>
  </si>
  <si>
    <t>Syrian Arab Republic</t>
  </si>
  <si>
    <t>Argentina</t>
  </si>
  <si>
    <t>Israel</t>
  </si>
  <si>
    <t>Tajikistan</t>
  </si>
  <si>
    <t>Armenia</t>
  </si>
  <si>
    <t>Italy</t>
  </si>
  <si>
    <t>Thailand</t>
  </si>
  <si>
    <t>Jamaica</t>
  </si>
  <si>
    <t>Togo</t>
  </si>
  <si>
    <t>Austria</t>
  </si>
  <si>
    <t>Japan</t>
  </si>
  <si>
    <t>Trinidad and Tobago</t>
  </si>
  <si>
    <t>Azerbaijan</t>
  </si>
  <si>
    <t>Jordan</t>
  </si>
  <si>
    <t>Tunisia</t>
  </si>
  <si>
    <t>Bahrain</t>
  </si>
  <si>
    <t>Kazakhstan</t>
  </si>
  <si>
    <t>Turkey</t>
  </si>
  <si>
    <t>Bangladesh</t>
  </si>
  <si>
    <t>Kenya</t>
  </si>
  <si>
    <t>Turkmenistan</t>
  </si>
  <si>
    <t>Belarus</t>
  </si>
  <si>
    <t>Korea</t>
  </si>
  <si>
    <t>Ukraine</t>
  </si>
  <si>
    <t>Belgium</t>
  </si>
  <si>
    <t>Kuwait</t>
  </si>
  <si>
    <t>United Arab Emirates</t>
  </si>
  <si>
    <t>Benin</t>
  </si>
  <si>
    <t>Kyrgyzstan</t>
  </si>
  <si>
    <t>United Kingdom</t>
  </si>
  <si>
    <t>Bolivia</t>
  </si>
  <si>
    <t>Latvia</t>
  </si>
  <si>
    <t>United Republic of Tanzania</t>
  </si>
  <si>
    <t>Bosnia and Herzegovina</t>
  </si>
  <si>
    <t>Lebanon</t>
  </si>
  <si>
    <t>United States</t>
  </si>
  <si>
    <t>Botswana</t>
  </si>
  <si>
    <t>Libyan Arab Jamahiriya</t>
  </si>
  <si>
    <t>Uruguay</t>
  </si>
  <si>
    <t>Brazil</t>
  </si>
  <si>
    <t>Lithuania</t>
  </si>
  <si>
    <t>Uzbekistan</t>
  </si>
  <si>
    <t>Brunei Darussalam</t>
  </si>
  <si>
    <t>Luxembourg</t>
  </si>
  <si>
    <t>Venezuela</t>
  </si>
  <si>
    <t>Bulgaria</t>
  </si>
  <si>
    <t>Malaysia</t>
  </si>
  <si>
    <t>Vietnam</t>
  </si>
  <si>
    <t>Cambodia</t>
  </si>
  <si>
    <t>Malta</t>
  </si>
  <si>
    <t>Yemen</t>
  </si>
  <si>
    <t>Cameroon</t>
  </si>
  <si>
    <t>Mexico</t>
  </si>
  <si>
    <t>Zambia</t>
  </si>
  <si>
    <t>Canada</t>
  </si>
  <si>
    <t>Middle East</t>
  </si>
  <si>
    <t>Zimbabwe</t>
  </si>
  <si>
    <t>Chile</t>
  </si>
  <si>
    <t>Mongolia</t>
  </si>
  <si>
    <t>Australia</t>
  </si>
  <si>
    <t>Area</t>
  </si>
  <si>
    <t>Guest room</t>
  </si>
  <si>
    <t>Meeting room</t>
  </si>
  <si>
    <t>Outsourced laundry</t>
  </si>
  <si>
    <t>Water sources</t>
  </si>
  <si>
    <t>Metered water</t>
  </si>
  <si>
    <t>Unmetered ground or surface water</t>
  </si>
  <si>
    <t>Unmetered municipal water</t>
  </si>
  <si>
    <t>Desalinated water</t>
  </si>
  <si>
    <t>District chilled water</t>
  </si>
  <si>
    <t>Hotel information</t>
  </si>
  <si>
    <t>Guest rooms as % total floor space</t>
  </si>
  <si>
    <t>Meeting rooms as % total floor space</t>
  </si>
  <si>
    <t>Guest room use</t>
  </si>
  <si>
    <t>Additional data</t>
  </si>
  <si>
    <t>No. of toilets</t>
  </si>
  <si>
    <t>Average number of flushes per day</t>
  </si>
  <si>
    <t>All other area as % total floor space</t>
  </si>
  <si>
    <t>Name of hotel</t>
  </si>
  <si>
    <t>Total number weeks outside space irrigated</t>
  </si>
  <si>
    <t>Total water withdrawn</t>
  </si>
  <si>
    <t>Guest room use (before including all other areas)</t>
  </si>
  <si>
    <t>Total guest room use</t>
  </si>
  <si>
    <t>Guest room use (as a proportion of the total)</t>
  </si>
  <si>
    <t>All other areas use</t>
  </si>
  <si>
    <t>Meeting room use (before including all other areas)</t>
  </si>
  <si>
    <t>Total meeting rooms use</t>
  </si>
  <si>
    <t>Meeting room use (as a proportion of the total)</t>
  </si>
  <si>
    <t>Delievered water</t>
  </si>
  <si>
    <t>Total area of the hotel</t>
  </si>
  <si>
    <t>Hotel floor areas</t>
  </si>
  <si>
    <t>All other uses (L) (incl. outsourced laundry and unmetered g/s water)</t>
  </si>
  <si>
    <t>http://www.onlineconversion.com/</t>
  </si>
  <si>
    <t>From/To - multiply by</t>
  </si>
  <si>
    <t>L</t>
  </si>
  <si>
    <t>US gallon</t>
  </si>
  <si>
    <t>Litres, L</t>
  </si>
  <si>
    <t>Cubic feet, cu ft</t>
  </si>
  <si>
    <t>Imperial gallon</t>
  </si>
  <si>
    <t>Barrel (US, petroleum), bbl</t>
  </si>
  <si>
    <t>Metre, m</t>
  </si>
  <si>
    <t>Feet, ft</t>
  </si>
  <si>
    <r>
      <t>Cubic metres, m</t>
    </r>
    <r>
      <rPr>
        <b/>
        <vertAlign val="superscript"/>
        <sz val="10"/>
        <color indexed="56"/>
        <rFont val="Arial"/>
        <family val="2"/>
      </rPr>
      <t>3</t>
    </r>
  </si>
  <si>
    <t>Intensity metrics</t>
  </si>
  <si>
    <t>Total water per occupied room (annual)</t>
  </si>
  <si>
    <t>Occupancy rate</t>
  </si>
  <si>
    <t>Total water per occupied room (per night)</t>
  </si>
  <si>
    <t>Number of guest room nights for client</t>
  </si>
  <si>
    <t>Total water for a specific client stay/event</t>
  </si>
  <si>
    <t>Water withdrawn</t>
  </si>
  <si>
    <t>All other uses</t>
  </si>
  <si>
    <t>TOTAL WATER</t>
  </si>
  <si>
    <t>Total area of guest rooms</t>
  </si>
  <si>
    <t>Meeting room as total area</t>
  </si>
  <si>
    <t>Total area of all other areas</t>
  </si>
  <si>
    <t>Toilet capacity</t>
  </si>
  <si>
    <t>Total area of outside space irrigated per week</t>
  </si>
  <si>
    <t>Client's guest room water use</t>
  </si>
  <si>
    <t>Client's meeting water use</t>
  </si>
  <si>
    <t>Total client's water use</t>
  </si>
  <si>
    <t>Amount of meeting space occupied by client</t>
  </si>
  <si>
    <t>Hours of client's meetings</t>
  </si>
  <si>
    <r>
      <t xml:space="preserve">Total water per unit of </t>
    </r>
    <r>
      <rPr>
        <sz val="10"/>
        <color indexed="8"/>
        <rFont val="Arial"/>
        <family val="2"/>
      </rPr>
      <t>meeting room space (annual)</t>
    </r>
  </si>
  <si>
    <r>
      <t>Total water per</t>
    </r>
    <r>
      <rPr>
        <sz val="10"/>
        <color indexed="8"/>
        <rFont val="Arial"/>
        <family val="2"/>
      </rPr>
      <t xml:space="preserve"> unit of meeting room space (daily)</t>
    </r>
  </si>
  <si>
    <r>
      <t xml:space="preserve">Total water per unit </t>
    </r>
    <r>
      <rPr>
        <sz val="10"/>
        <color indexed="8"/>
        <rFont val="Arial"/>
        <family val="2"/>
      </rPr>
      <t>meeting room space (hourly)</t>
    </r>
  </si>
  <si>
    <t>Weight/Mass</t>
  </si>
  <si>
    <t>Kilogram, kg</t>
  </si>
  <si>
    <t>tonne, t (metric ton)</t>
  </si>
  <si>
    <t>ton (UK, long ton)</t>
  </si>
  <si>
    <t>ton (US, short ton)</t>
  </si>
  <si>
    <t>Pound, lb</t>
  </si>
  <si>
    <t>Total laundry washed</t>
  </si>
  <si>
    <t>L/m2</t>
  </si>
  <si>
    <t>m3/m2</t>
  </si>
  <si>
    <t>Laundry</t>
  </si>
  <si>
    <t>US gallons/sq ft</t>
  </si>
  <si>
    <t>Imperial gallons/sq ft</t>
  </si>
  <si>
    <t>L/kg</t>
  </si>
  <si>
    <t>L/lb</t>
  </si>
  <si>
    <t>m3/kg</t>
  </si>
  <si>
    <t>m3/lb</t>
  </si>
  <si>
    <t>IG/kg</t>
  </si>
  <si>
    <t>IG/lb</t>
  </si>
  <si>
    <t>US/kg</t>
  </si>
  <si>
    <t>US/lb</t>
  </si>
  <si>
    <t>L/tonne</t>
  </si>
  <si>
    <t>m3/tonne</t>
  </si>
  <si>
    <t>Cubic metres (m3)/tonne (metric)</t>
  </si>
  <si>
    <t>Water and floor areas:</t>
  </si>
  <si>
    <t>Outsourced laundry:</t>
  </si>
  <si>
    <t xml:space="preserve">PLEASE COMPLETE THE BELOW UNIT SELECTION BEFORE COMPLETING ANY OTHER ASPECT OF THIS TOOL. TWO UNIT SELECTIONS MUST BE MADE. IF ONE UNIT ISSELECTED IN IMPERIAL FORMAT, THE SECOND MUST ALSO BE IMPERIAL (I.E. METRIC AND IMPERIAL UNITS CANNOT BE COMBINED).
</t>
  </si>
  <si>
    <t>Litres (L)/square metres (m2)</t>
  </si>
  <si>
    <t>Maldives</t>
  </si>
  <si>
    <t>Total</t>
  </si>
  <si>
    <t>Click here to convert your existing data</t>
  </si>
  <si>
    <r>
      <t>Cubic metres, m</t>
    </r>
    <r>
      <rPr>
        <b/>
        <vertAlign val="superscript"/>
        <sz val="11"/>
        <color indexed="56"/>
        <rFont val="Arial"/>
        <family val="2"/>
      </rPr>
      <t>3</t>
    </r>
  </si>
  <si>
    <t>NA</t>
  </si>
  <si>
    <t>cuft/m2</t>
  </si>
  <si>
    <t>Imperia gallon/m2</t>
  </si>
  <si>
    <t>US gallon/m2</t>
  </si>
  <si>
    <t>L/sq ft</t>
  </si>
  <si>
    <t>m3/sq ft</t>
  </si>
  <si>
    <t>US gallon/sq ft</t>
  </si>
  <si>
    <t>cu ft/sq ft</t>
  </si>
  <si>
    <t>Imperial gallong/sq ft</t>
  </si>
  <si>
    <t>m2</t>
  </si>
  <si>
    <t>Square metres, m2</t>
  </si>
  <si>
    <t>sq ft</t>
  </si>
  <si>
    <t>%</t>
  </si>
  <si>
    <t>Imperial gallons/m2</t>
  </si>
  <si>
    <t>US gallons/m2</t>
  </si>
  <si>
    <t>Unmetered m2</t>
  </si>
  <si>
    <t>Unmetered sq ft</t>
  </si>
  <si>
    <t>cuft/sqft</t>
  </si>
  <si>
    <t>Square feet, sqft</t>
  </si>
  <si>
    <t>Total water use per floor area of meeting space (annual)</t>
  </si>
  <si>
    <t>Total water use per floor area of meeting space (daily)</t>
  </si>
  <si>
    <t>სასტუმროს ინფორმაცია</t>
  </si>
  <si>
    <t>სახელი, გვარი</t>
  </si>
  <si>
    <t>თანამდებობა</t>
  </si>
  <si>
    <t>სასტუმრო ჯგუფის სახელი</t>
  </si>
  <si>
    <t>საანგარიშო წლის დასასრული*</t>
  </si>
  <si>
    <t>სასტუმროს სახელწოდება</t>
  </si>
  <si>
    <t>მისამართი</t>
  </si>
  <si>
    <t>ქვეყანა</t>
  </si>
  <si>
    <t>შედეგები</t>
  </si>
  <si>
    <t>ერთეული</t>
  </si>
  <si>
    <t>ივსება სასტუმროს მიერ</t>
  </si>
  <si>
    <t>არ შეავსოთ</t>
  </si>
  <si>
    <t>წყლის მთლიანი ხარჯი ( გამოკლებული კერძო სივრცე, თუ შესაძლებელია)</t>
  </si>
  <si>
    <t>წყლის მთლიანი გამოყენება საანგარიშო წელიწადში</t>
  </si>
  <si>
    <t>წყლის მთლიანი ხარჯი (გარე სამრეცხაოს და არა გამრიცხველიანებული წყლის წყაროების ჩათვლით)</t>
  </si>
  <si>
    <t>ინტენსივობის საზომი</t>
  </si>
  <si>
    <t>სტუმრის ოთახი</t>
  </si>
  <si>
    <t xml:space="preserve"> დაკავებულ ოთახში წყლის მთლიანი  გამოყენება (ღამეში)</t>
  </si>
  <si>
    <t>შეხვედრების ოთახი</t>
  </si>
  <si>
    <t>ერთი სტუმარზე წყლის მთლიანი გამოყენება (ღამეში)</t>
  </si>
  <si>
    <t>განსაკუთრებული კლიენტის დარჩენისათვის / ღონისძიებისათვის  წყლის მთლიანი რაოდენობა (მოთხოვნის შემთხვევაში)</t>
  </si>
  <si>
    <t>კლიენტის მიერ დაკავებული შეხვედრების  სივრცის ფართობი სართულზე</t>
  </si>
  <si>
    <t>კლიენტის შეხვედრების საათების რაოდენობა</t>
  </si>
  <si>
    <t>კლიენტის მიერ  წყლის გამოყენება ნომერში</t>
  </si>
  <si>
    <t>კლიენტის მიერ  წყლის გამოყენება შეხვედრების სივრცეში</t>
  </si>
  <si>
    <t xml:space="preserve">კლიენტის მიერ   წყლის მთლიანი გამოყენება </t>
  </si>
  <si>
    <t>წყლის ხარჯი</t>
  </si>
  <si>
    <t>წყლის  გამოყენება სტუმრის ოთახში (წელიწადში)</t>
  </si>
  <si>
    <t>წყლის ყველა სხვა გამოყენება (წელიწადში)</t>
  </si>
  <si>
    <t>წყლის  გამოყენება სტუმრის ოთახში</t>
  </si>
  <si>
    <t xml:space="preserve"> სტუმრის ოთახში წყლის მთლიანი გამოყენება (წელიწადში)</t>
  </si>
  <si>
    <t>სტუმრის ოთახში წყლის  გამოყენება (მთლიანის  პროპორციულად)</t>
  </si>
  <si>
    <t>შეხვედრების ოთახში წყლის გამოყენება</t>
  </si>
  <si>
    <t>შეხვედრების ოთახში წყლის მთლიანი გამოყენება (წელიწადში)</t>
  </si>
  <si>
    <t>შეხვედრების ოთახში წყლის გამოყენება (მთლიანის  პროპორციულად)</t>
  </si>
  <si>
    <t xml:space="preserve">კლიენტისთვის ნომერში ღამეების რაოდენობა </t>
  </si>
  <si>
    <t>საფეხური 1.A</t>
  </si>
  <si>
    <t>ერთეული (არჩევა)</t>
  </si>
  <si>
    <t>საფეხური 1.B</t>
  </si>
  <si>
    <t>სასტუმროს მთლიანი ფართობი</t>
  </si>
  <si>
    <t>წყლის მთლიანი გამოყენება შეხვედრების სივრცის  ფართობზე (საათში)</t>
  </si>
  <si>
    <t>სასტუმროს  ფართობი</t>
  </si>
  <si>
    <t>სტუმრის ოთახების მთლიანი ფართობი</t>
  </si>
  <si>
    <t>სტუმრის ოთახების მთლიანი რაოდენობა</t>
  </si>
  <si>
    <t>დაკავებულ ოთახთა რაოდენობა (წელიწადში)</t>
  </si>
  <si>
    <t>საანგარიშო წლის განმავლობაში სტუმრების საერთო რაოდენობა (თუ შესაძლებელია)</t>
  </si>
  <si>
    <t>შეხვედრების ოთახების მთლიანი ფართობი</t>
  </si>
  <si>
    <t>საფეხური 2.A</t>
  </si>
  <si>
    <t>საფეხური 2.B</t>
  </si>
  <si>
    <t>წყლის წყაროები</t>
  </si>
  <si>
    <t>გამრიცხველიანებული მუნიციპალური (მაგისტრალური) წყალი</t>
  </si>
  <si>
    <t>არა გამრიცხველიანებული მუნიციპალური  წყალი</t>
  </si>
  <si>
    <t>მოწოდებული წყალი</t>
  </si>
  <si>
    <t>ადგილზე გამტკნარებული წყალი</t>
  </si>
  <si>
    <t>რაიონის გაგრილებული წყალი</t>
  </si>
  <si>
    <t xml:space="preserve">ადგილზე დამუშავებული ნარჩენი წყალი  </t>
  </si>
  <si>
    <t>დამატებითი კითხვები</t>
  </si>
  <si>
    <t>ინსტრუქციისათვის იხ. განმარტებების ცხრილი</t>
  </si>
  <si>
    <t>გაქვთ თუ არა რაიმე არა გამრიცხველიანებული წყლის წყაროები (მაგ. მიწისქვეშა / ზედაპირული წყალი)?</t>
  </si>
  <si>
    <t>ხმარობთ თუ არა გარე სამრეცხაოს?</t>
  </si>
  <si>
    <t>გაქვთ თუ არა რაიმე კერძო სივრცე (ანუ ისეთი ადგილები, რომლებიც არ არის ხელმისაწვდომი სასტუმროს სტუმრებისა და შეხვედრის მონაწილეთათვის, ან არ არის დაკავშირებული სასტუმროსთან)?</t>
  </si>
  <si>
    <t>თუ უპასუხეთ „დიახ“ გადადით ცხრილზე  „5. გარე სამრეცხაო“</t>
  </si>
  <si>
    <t>თუ უპასუხეთ „დიახ“ გადადით ცხრილზე „6. არა გამრიცხველიანებული წყაროები“</t>
  </si>
  <si>
    <t>თუ უპასუხეთ „დიახ“ გადადით ცხრილზე „7.კერძო სივრცე“</t>
  </si>
  <si>
    <t>თუ  სამივე დამატებით შეკითხვას უპასუხეთ „არა“, საჭიროა მხოლოდ ამ გვერდის შევსება (ანუ „4. ძირითადი დეტალები“). შედეგები გამოითვლება და გამოჩნდება ცხრილში "3. შედეგები ".</t>
  </si>
  <si>
    <r>
      <t xml:space="preserve">შეიყვანეთ  თქვენი სასტუმროს წყლის რაოდენობა თითოეული წყაროსათვის. </t>
    </r>
    <r>
      <rPr>
        <i/>
        <sz val="11"/>
        <color indexed="8"/>
        <rFont val="Arial"/>
        <family val="2"/>
      </rPr>
      <t>შეყვანილი რიცხვი შეადგენს მთლიან რაოდენობას საანგარიშო პერიოდისათვის.</t>
    </r>
  </si>
  <si>
    <r>
      <t xml:space="preserve"> წყლის მოხმარებისათვის მენიუდან აირჩიეთ ერთეული. </t>
    </r>
    <r>
      <rPr>
        <i/>
        <sz val="11"/>
        <color indexed="8"/>
        <rFont val="Arial"/>
        <family val="2"/>
      </rPr>
      <t>გაითვალისწინეთ, რომ  წინამდებარე ინსტრუმენტში არჩეული ერთეული გამოყენებული იქნება წყლის ყველა წყაროსათვის.</t>
    </r>
  </si>
  <si>
    <r>
      <t>სასტუმროს ფართობისათვის მენიუდან აირჩიეთ ერთეული.</t>
    </r>
    <r>
      <rPr>
        <b/>
        <i/>
        <sz val="11"/>
        <color indexed="8"/>
        <rFont val="Arial"/>
        <family val="2"/>
      </rPr>
      <t xml:space="preserve"> </t>
    </r>
    <r>
      <rPr>
        <i/>
        <sz val="11"/>
        <color indexed="8"/>
        <rFont val="Arial"/>
        <family val="2"/>
      </rPr>
      <t>გაითვალისწინეთ, რომ წინამდებარე ინსტრუმენტში არჩეული ერთეული გამოყენებული იქნება  ყველა ფართობისათვის.</t>
    </r>
  </si>
  <si>
    <r>
      <t>შეიყვანეთ  თქვენი სასტუმროს თითოეული ოთახის მთლიანი ფართობი.</t>
    </r>
    <r>
      <rPr>
        <i/>
        <sz val="11"/>
        <color indexed="8"/>
        <rFont val="Arial"/>
        <family val="2"/>
      </rPr>
      <t xml:space="preserve"> შეყვანილი რიცხვი შეადგენს მთლიან რაოდენობას საანგარიშო პერიოდისათვის.</t>
    </r>
  </si>
  <si>
    <t>საფეხური 1.C</t>
  </si>
  <si>
    <t>თუ უპასუხეთ „დიახ“ საფეხურ  1.A -ს, და არ იცით თქვენი მომწოდებლის მიერ გამოყენებული წყლის მთლიანი რაოდენობა, იცით, თუ არა თქვენი გარე სამრეცხაოს საერთო ტონაჟი?</t>
  </si>
  <si>
    <t>თუ უპასუხეთ „დიახ“ საფეხურ 1.A,-ს,  იცით თუ არა თქვენი მომწოდებლის მიერ გამოყენებული წყლის მთლიანი რაოდენობა  გარე სამრეცხაოს გამოყენებისას?</t>
  </si>
  <si>
    <t xml:space="preserve"> ტონა</t>
  </si>
  <si>
    <t>თუ უპასუხეთ „დიახ“ საფეხურ 2.A -ს,შეიყვანეთ თქვენი გარე სამრეცხაოს ტონაჟი შესაბამის ერთეულში.</t>
  </si>
  <si>
    <t>სამრეცხაოს სავარაუდო ტონაჟი, რომელიც ეფუძვნება დაკავებულ ოთახთა რაოდენობას:</t>
  </si>
  <si>
    <t>სავარაუდო წყლის მოხმარება, რომელიც ეფუძვნება დაკავებულ ოთახთა რაოდენობას:</t>
  </si>
  <si>
    <t>თუ უპასუხეთ „დიახ“ საფეხურ 1.B -ს, შეიყვანეთ წყლის მთლიანი რაოდენობა, რომელიც გამოიყენება წელიწადში თქვენი გარე სამრეცხაოს მიერ . გამოყენებული წყლის რაოდენობის ერთეული უნდა შეესაბამებოდეს წყლის წყაროების შერჩეულ ერთეულს. თუ არ იცით, გადადით საფეხურზე 2.A</t>
  </si>
  <si>
    <t>წყარო:სამრეცხაო დღეს</t>
  </si>
  <si>
    <t>წყარო: HWMI.სამუშაო ჯგუფი</t>
  </si>
  <si>
    <t>საფეხური 2.C</t>
  </si>
  <si>
    <t>საფეხური 2.D</t>
  </si>
  <si>
    <t>საფეხური 2.A - ირიგაცია</t>
  </si>
  <si>
    <t>საფეხური 1.A - სანიტარია</t>
  </si>
  <si>
    <t>წყარო: www.waterwise.org</t>
  </si>
  <si>
    <t>წყარო: www.irrigationtutorials.com</t>
  </si>
  <si>
    <r>
      <t xml:space="preserve"> ირიგაციისათვის სავარაუდო წყლის მოხმარება საანგარიშო წლისთვის,  შემდეგია</t>
    </r>
    <r>
      <rPr>
        <b/>
        <sz val="11"/>
        <color indexed="56"/>
        <rFont val="Arial"/>
        <family val="2"/>
      </rPr>
      <t>:</t>
    </r>
  </si>
  <si>
    <t>გარე სამრეცხაოს სავარაუდო წყლის მოხმარება საანგარიშო წლისთვის, რომელიც ეფუძვნება დაკავებულ ოთახთა რაოდენობას,  შემდეგია:</t>
  </si>
  <si>
    <t>თუ უპასუხეთ „დიახ“ საფეხურ 1.A -ს, შეიყვანეთ გამოყენებული წყლის მთლიანი რაოდენობა.</t>
  </si>
  <si>
    <t>ტუალეტის მოცულობა</t>
  </si>
  <si>
    <t>ჩარეცხვის სავარაუდო რაოდემობა დღეში</t>
  </si>
  <si>
    <t>თუ არ ფლობთ ამ ინფორმაციას,  მენიუდან აირჩიეთ „უცნობია“ .  წყლის  რაოდენობის გამოყენება  გამოითვლება საწარმოო საშუალო რაოდემობის მიხედვით.</t>
  </si>
  <si>
    <t>სანიტარიისათვის სავარაუდო წყლის მოხმარება საანგარიშო წლისთვის,  შემდეგია:</t>
  </si>
  <si>
    <t>თუ უპასუხეთ „არა“ საფეხურ 2.B -ს, გთხოვთ შეიყვანოთ შემდეგი ინფორმაცია:</t>
  </si>
  <si>
    <t xml:space="preserve">მორწყული გარე სივრცის საერთო ფართობი </t>
  </si>
  <si>
    <t>კვირეების საერთო რაოდენობა წლის განმავლობაში, როცა ირწყვება გარე სივრცე.</t>
  </si>
  <si>
    <t>თუ არ ფლობთ ამ ინფორმაციას,  მენიუდან აირჩიეთ „უცნობია“ .</t>
  </si>
  <si>
    <t xml:space="preserve">თუ უპასუხეთ „დიახ“ საფეხურ 1.A -ს დაასახელეთ ტუალეტების რაოდენობა თქვენი სასტუმროში, რომლებიც  გამოყენებენ  გაუმრიცხველიანებელ წყალს და შეავსეთ ქვემოთ მოცემული ინფორმაცია. </t>
  </si>
  <si>
    <t>იცით თუ არა წყლის მთლიანი რაოდენობა, რომელიც გამოიყენება თქვენი სასტუმროს სანიტარიული საშუალებების მიერ (მაგ .: ტუალეტების მიერ გაუმრიცხველიანებელი წყლის გამოყენება)?</t>
  </si>
  <si>
    <t>იყენებთ თუ არა გაუმრიცხველიანებელ წყალს  სასტუმროს  ეზოს მოსარწყავად?</t>
  </si>
  <si>
    <t>თუ უპასუხეთ „დიახ“ საფეხურ 2.A -ს, იცით თუ არა რა რაოდენობის  წყალს იყენებთ წელიწადში ეზოს მოსარწყავად?</t>
  </si>
  <si>
    <t>თუ უპასუხეთ „დიახ“ საფეხურ  2.B-ს, აქ შეიყვანეთ  გამოყენებული წყლის მთლიანი რაოდენობა</t>
  </si>
  <si>
    <t>არის  თუ არა თქვენი კერძო სივრცე გამრიცხველიანებული ქვე მრიცხველით?</t>
  </si>
  <si>
    <t>თუ უპასუხეთ „დიახ“ საფეხურ 1.A -ს,  მოგვაწოდეთ ამ  ფართობთან დაკავშირებული წყლის მთლიანი მოხმარება.</t>
  </si>
  <si>
    <t>თუ თქვენი კერძო სივრცე არ არის გამრიცხველიანებული, გთხოვთ მოგვაწოდოთ სასტუმროს კერძო სივრცის საერთო ფართობი.</t>
  </si>
  <si>
    <t>თქვენი კერძო სივრცის პროცენტული რაოდენობა,   სასტუმროს საერთო ფართობის პროპორციულად არის შემდეგი:</t>
  </si>
  <si>
    <t>შესავალი</t>
  </si>
  <si>
    <t xml:space="preserve">სასტუმრო წყლის გაზომვის ინიციატივა (HWMI) არის მეთოდოლოგია, რომლის საშუალებითაც გამოითვლება გამოყენებული წყლის რაოდენობა თითოეული დაკავებული ოთახისათვის  (და თითოეული ღამისათვის, სადაც ინფორმაცია ხელმისაწვდომია) და  შეხვედრების სივრცეებისათვის საათში. ეს მეთოდოლოგია და გაანგარიშების ინსტრუმენტი შემუშავდა საერთაშორისო ტურიზმის პარტნიორობისათვისა (ITP) და მისი სამუშაო ჯგუფის მიერ, ქეიფიემჯის  (KPMG) მხარდაჭერით, რათა  სასტუმრო კომპანიებისა და ინდივიდუალური მესაკუთრეებისათვის საშუალება მიეცა,  მოეხდინათ წყლის მოხმარების თანმიმდევრული გაზომვა და ანგარიშგება.  </t>
  </si>
  <si>
    <t>მეთოდოლოგია</t>
  </si>
  <si>
    <t>საჭირო მონაცემები</t>
  </si>
  <si>
    <t>წინამდებარე გაანგარიშების ინსტრუმენტი გამოყენებული უნდა იქნას სასტუმროს წყლის გაზომვის ინიციატივის მეთოდოლოგიასთან ერთად, რომელიც შეიძლება იხილოთ საერთაშორისო ტურიზმის პარტნიორობისათვის (ITP) ვებ- გვერდზე.</t>
  </si>
  <si>
    <t>როგორ  გამოვიყენოთ ინფორმაცია</t>
  </si>
  <si>
    <t>ინსტრუმენტი შექმნილია  ნებისმიერ სასტუმროში გამოსაყენებლად, მსოფლიოს ნებისმიერ ადგილას. მეთოდოლოგია შექმნილია მსხვილ სასტუმრო ჯგუფებთან პარტნიორობით; თუმცა, იგი შეიძლება გამოყენებული იქნას ინდივიდუალურ სასტუმროებშიც, დიდსა და პატარაშიც, მიუხედავად შემოთავაზებული შენობებისა.</t>
  </si>
  <si>
    <t>ვისთვის არის ინსტრუმენტი შექმნილი</t>
  </si>
  <si>
    <t>გარკვეული საანგარიშო წლის განმავლობაში სასტუმროში წყლის მთლიანი ხარჯი, თითოეული დაკავებული ოთახის, თითოეული სტუმრის ღამის  და საათში თითოეული შეხვედრების სივრცის წყლის მთლიანი  ხარჯი (სადაც მონაცემები ხელმისაწვდომია). მოთხოვნის შემთხვევაში, შესაძლებელია გამოვითვალოთ ასევე განსაკუთრებული კლიენტის მიერ სასტუმროს გამოყენების, ღონისძიები,ს ან შეხვედრის საერთო წყლის ხარჯი.</t>
  </si>
  <si>
    <t>სასტუმროებს შუძლიათ გამოიყენონ ინფორმაცია გამოცხადებული ტენდერებისათვის (RFP), ასევე კორპორატიული ანგარიშგებისათვის. წყლის ხარჯის თანმიმდევრული გაზომვა  სასტუმროებს დაეხმარება, გააცნობიერონ მათ მიერ წყლის გამოყენება, მისი მოხმარების შემცირების თვალსაზრისით.</t>
  </si>
  <si>
    <t>1. ფართობის მონაცემები (კვადრატული მეტრი ან კვადრატული ფუტი):
    - სტუმრის ოთახები;
    - შეხვედრების სივრცე;
    - მთლიანი ფართობი.
2.გამრიცხველიანებული მუნიციპალური წყალი
3. გარე სამრეცხაო (მომწოდებლის მიერ გამოყენებული წყალი ან ტონაჟი/წელიწადში) 4. გაუმრიცხველიანებული მიწისქვეშა ან ზედაპირული წყლები (კერძოდ, სანიტარია და ეზოს მორწყვა).
5. გაუმრიცხველიანებული მუნიციპალური წყალი
6.ადგილზე გამტკნარებული წყალი (პროცესიდან მტკნარი წყლის გამოსავალი)
7. რაიონის გაგრილებული წყალი</t>
  </si>
  <si>
    <t>რა ინფორმაციას გვაძლევს</t>
  </si>
  <si>
    <t>განმარტებები და ვარაუდები</t>
  </si>
  <si>
    <t>ძირითადი ტერმინები</t>
  </si>
  <si>
    <t>საანგარიშო წელი</t>
  </si>
  <si>
    <t>ფართობი</t>
  </si>
  <si>
    <t>წყლის მოხმარება</t>
  </si>
  <si>
    <t>ლურჯი წყალი</t>
  </si>
  <si>
    <t>მწვანე წყალი</t>
  </si>
  <si>
    <t>ნაცრისფერი წყალი</t>
  </si>
  <si>
    <t>ვარაუდები</t>
  </si>
  <si>
    <t>წყალი, რომელიც მიღებულია ზედაპირული, ან მიწისქვეშა რესურსებისაგან და, ან აორთქლებულია, კომბინირებულია პროდუქტთან,  ან ამოღებულია წყლის ერთი სხეულიდან და დაბრუნდა მეორეში, ან დაბრუნდა სხვა დროს. წყარო:  www.waterfootprint.org.</t>
  </si>
  <si>
    <t>ატმოსფერული ნალექების წყალი, რომელიც დაგროვილია ნიადაგის ფესვთა ზონაში და ორთქლდება, გაიწოვება, ან ინკორპორირებულია მცენარეების მიერ. წყარო:  www.waterfootprint.org.</t>
  </si>
  <si>
    <t xml:space="preserve">სუფთა წყლის რაოდენობა, რომელიც  საჭიროა დამაბინძურებლების ასიმილაციისათვის, კონკრეტული წყლის ხარისხის სტანდარტების დასაკმაყოფილებლად. წყარო: www.waterfootprint.org.
</t>
  </si>
  <si>
    <t>ეს შიძლება იყოს სასტუმროს მენეჯმენტის მიერ განსაზღვრული 12 თვიანი პერიოდი  და ზოგადად შესაბამისობაში უნდა იყოს სხვა საანგარიშო მოთხოვნებთან.</t>
  </si>
  <si>
    <t>მტკნარი წყლის მთლიანი მოცულობა, რომელიც გამოიყენება საქონლის წარმოებასა და მომსახურეობაზე, რომელსაც მოიხმარს ინდივიდი, ან საზოგადოება, ან იწარმოება ბიზნესით.წყარო: www.waterfootprint.org.</t>
  </si>
  <si>
    <t>ფართობი სასტუმროს სტუმრებისთვის, რომელიც ხელმისაწვდომია  ინდივიდუალურად ღამისთევისათვის, განსაზღვრული დროით.</t>
  </si>
  <si>
    <t>სასტუმროს ფართობი სასტუმროში შეხვედრების / ღონისძიებების ჩასატარებლად.</t>
  </si>
  <si>
    <t>ყველა სხვა დანარჩენი სივრცე</t>
  </si>
  <si>
    <t>სასტუმროს ნებისმიერი სხვა ნაწილი, რომელიც გამოიყენება სტუმრების, ან თანამშრომლების მიერ, როგორც მომსახურეობის ნაწილი, მაგ.: შენობის უკანა ეზო, სამზარეულოები, აუზი, სპა, ლობი და ა.შ.</t>
  </si>
  <si>
    <t>აღიარებულია, რომ არსებობს განსხვავებული დეფინიციები წყლის გამოყენებას, წყლის მოხმარებასა და წყლის ხარჯთან დაკავშირებით,  წყლის ანგარიშგების წამყვან ინსტიტუციებს შორისაც კი, როგორებიც არიან გლობალური ანგარიშგების ინიციატივა, CERES-ი, მსოფლიო რესურსების ინსტიტუტი (WRI) და ნახშრბადის გამოვლენის პროექტი (CDP). წინამდებარე მეთოდოლოგიის მიზნებისათვის ჩვენ გამოვიყენეთ ნახშრბადის გამოვლენის პროექტის (CDP) განმარტება - წყლის ხარჯი, რომელიც ადაპტირებულია გლობალური ანგარიშგების ინიციატივის (GRI) განმარტებიდან..
ანგარიშმგები ორგანიზაციების მიერ ყველა წყაროდან თავიანთ საანგარიშო საზღვრებში მოქცეული წყლის მთლიანი რაოდენობის ჯამი (მათ შორის ზედაპირული წყლები, მიწისქვეშა წყლები, ადგილზე გამტკნარებული წყალი და მუნიციპალური წყალმომარაგება), რომელიც გამოიყენება ნებისმიერი მიზნით, საანგარიშო პერიოდის განმავლობაში. წყლის ხარჯში უნდა შედიოდეს როგორც  წყალი, რომელიც უშუალოდ თქვენი კომპანიის მიერ იქნა გამოყენებული, ასევე  შუამავლების საშუალებით მოპოვებული წყალი (მაგ.: წყალმომარაგება).</t>
  </si>
  <si>
    <t>ფართობი შეიძლება შეყვანილი იქნას კვადრატულ მეტრში, ან კვადრატულ ფუტში, რადგან იგი შეესაბამება ყველა შეყვანილ მონაცემს.</t>
  </si>
  <si>
    <t xml:space="preserve">წყალი გამოიყენება სასტუმრო ოთახებში შხაპის/ აბაზანის და ტუალეტისათვის. სასტუმროში წყალი სხვა მიზნით გამოიყენება აუზებისთვის, სამზარეულოებისათვის, შნობის უკანა ეზოსთვის, საჯარო დასასვენებელი ოთახებისათვის და ა.შ.
ნახშირბადის შემცველობის გაზომვის ინიციატივის  (HCMI) კვლევა წყლისა და ნარჩენების ქვე-ჯგუფის შესახებ და საერთაშორისო ტურიზმის პარტნიორობისათვის (ITP) სახელმძღვანელოს გარემოსდაცვითი მენეჯმენტი  სასტუმროებისათვის ნიშნულთა მონაცემები მიუთითებენ,  რომ წყლის უდიდესი რაოდენობის მოხმარება ხდება სტუმრის ოთახებში კერძოდ შხაპისა და ტუალეტისათვის.
აღნიშნული კვლევის საფუძველზე, სასტუმროს წყლის გაზომვის ინიციატივამ (HWMI) გამოიყენა წყლის გამოყენების შემდეგი გაყოფა, სტუმრის ოთახის მოხმარებასა და სხვა დანარჩენ მოხმარებას შორის:
• სტუმის ოთახის მოხმარება = ერთი მესამედი (ანუ 1/3); და
• ყველა სხვა დანარჩენი მოხმარება = ორი მესამედი (ანუ 2/3).
</t>
  </si>
  <si>
    <t>განაწილება სტუმრის ოთახში გამოყენებასა და ყველა სხვა დანარჩენ გამოყენებას შორის</t>
  </si>
  <si>
    <t xml:space="preserve">სასტუმროს წყლის გაზომვის ინიციატივის (HWMI) თანახმად, „ყველა სხვა გამოყენების “  წყლის ხარჯი ნაწილდება სასტუმრო ოთახებსა და შეხვედრების სივრცეების ხარჯად.  იმისათვის, რომ გაეყოთ „ყველა სხვა გამოყენების“  წყლის ხარჯი, სტუმრის ოთახებსა შეხვედრების სივრცეს შორის, სამუშაო ჯგუფი შეთანხმდა, რომ საერთო ფართობი უნდა იქნას  გამოყენებული, როგორც ამ განაწილების საფუძველი. იმის გამო, რომ მართვის სისტემებში არსებობს მონაცემთა ნაკლებობა სტუმრების რაოდენობასა და შეხვედრების / ღონისძიებების მონაწილეთა რაოდენობების შესახებ. </t>
  </si>
  <si>
    <t>ყველა სხვა გამოყენების განაწილება სასტუმრო ოთახებსა და შეხვედრის სივრცეებს შორის</t>
  </si>
  <si>
    <t>გარე სამრეცხაო</t>
  </si>
  <si>
    <t>სამრეცხაოში წყლის გამოყენებამ  შეიძლება მნიშვნელოვნად შეცვალოს სასტუმროს მთლიანი წყლის ხარჯის წილი. წლების განმავლობაში სამრეცხაო იკავებდა ძალიან მნიშვნელოვან ადგილს  სასტუმროს საქმიანობაში. უმეტესობა სასტუმროებმა წაახალისა თავიანთი სტუმრები სასტუმროში ყოფნის პერიოდში ხელახლა გამოიყენონ პირსახოცები. თუმცა, ბევრმა სასტუმრომ თავიანთი სამრეცხაო საქმიანობა  მთლიანად, ან ნაწილობრივ  გაიტანა გარე, ე.წ. აუთსორსინგულ სამრეცხაოებში. წყლის ხარჯი გარე სამრეცხაოების საქმიანობიდან უნდა შედიოდეს სასტუმროში საერთო წყლის ხარჯში, რათა დაგვეხმაროს სხვადასხვა სასტუმროების  წყლის მთლიანი ხარჯის შედარებისას.
სასტუმროს შიგნით არსებული სამრეცხაო მეთოდოლოგიის ქვეშ ექცევა. გარე სამრეცხაოს მიერ გამოყენებული წყალი უნდა შედიოდეს სასტუმროს წყლის ხარჯში,(გაანგარიშების დეტალებისათვის იხ. ცხრილი 5. გარე სამრეცხაო).</t>
  </si>
  <si>
    <t>არა გამრიცხველიანებული წყაროები ეზოები/მორწყვა</t>
  </si>
  <si>
    <t>სასტუმროს წყლის გაზომვის ინიციატივის (HWMI) სამუშაო ჯგუფი შეთანხმდა, რომ სადაც გამოყენებულია არა გამრიცხველიანებული მიწისქვეშა და  და ზედაპირული წყლები,  როგორც წესი, ისინი გამოიყენება სანიტარიული ოპერაციებისა და სასტუმროს ეზოების  მოვლა-პატრონობისათვის (მაგ.:   მცენარეების მოსარწყავად).   არა გამრიცხველიანებული წყაროები უნდა შედიოდნენ წყლის მთლიან ხარჯში,  სადაც ისინი წარმოადგენენ მთლიანი წყლის ხარჯის  5% -ზე მეტს.
რადგანაც ეს წყაროები  გამრიცხველიანებული არა არის, შემუშავებულია გამოთვლის ტექნიკა, რათა დათვლილი იქნას მათი    წვლილი წყლის მთლიან ხარჯში.(იხ.ცხრილი 6 არაგამრიცხველიანებული წყაროები).</t>
  </si>
  <si>
    <t>კერძო სივრცეები</t>
  </si>
  <si>
    <t xml:space="preserve">კერძო სივრცე არის ის ადგილები, რომლებიც არ არის ხელმისაწვდომი სასტუმროების სტუმრებისთვის, ან შეხვედრების მონაწილეთათვის (მაგ. კერძო ბინები, კერძო კლუბები) და არ უკავშირდება სასტუმროს (მაგ.:  სასტუმრო ქირაობს ფართს მესამე მხარისათვის). შენიშვნა: სასტუმროს უკანა ეზო არ არის კერძო სივრცე, რადგანაც არის სასტუმროს მომსახურეობის ნაწილი. იმ შემთხვევაში, თუკი ასეთი ფართების  წყლის გამოყენების ხარჯები შედის სასტუმროს წყლის გადასახადებში, უნდა  გამოვაკლოთ  საერთო წყლის ხარჯს. იგი  გამოითვლება ან:
• კერძო სივრცეში გამოყენებული გამრიცხველიანებული წყლის ხარჯის გამოკლებით (თუ კერძო სივრცეში გამოყენებული ყველა წყალი გამრიცხველიანებულია): ან
• მთლიანი წყლის ხარჯის პროცენტის გამოკლებით, რომელიც ეფუძვნება ფართობის განაწილებას კერძო ფართსა და სასტუმროს საერთო  ფართობს შორის.
</t>
  </si>
  <si>
    <t>წყლის დაზოგვის ინიციატივები.</t>
  </si>
  <si>
    <t>ცალკე არ იანგარიშება შემთხვევები, სადაც სასტუმრო იყენებს წყლის დაზოგვის ინიციატივებს (მაგ.: დაბალი ნაკადის გადამყვანები, თეთრეულის ხელახლა გამოყენების პროგრამები, წყლის გადამუშავება, წვიმის წყლის შეგროვება),  თავისთავად, წყლის ნაკადის მოცულობა შედარებით ნაკლები იქნება იმ მსგავს სასტუმროებთან შედარებით, სადაც არ ხორციელდება წყლის დაზოგვის ინიციატივები. კორპორატიული ანგარიშგებისათვის, ნარატივი შეიძლება უზრუნველყოფილი იქნას წყლის ხარჯისა და ინტენსიურობის  გაზომვების გამოსაანგარიშებლად, რომელიც გამოითვლება აღნიშნული ინსტრუმენტის გამოყენებით, რათა გამოიკვეთოს ნებისმიერი წყლის დაზოგვის ინიციატივა.</t>
  </si>
  <si>
    <t>ინვოისები და მრიცხველის ქვითრები</t>
  </si>
  <si>
    <t>გამრიცხველიანებული</t>
  </si>
  <si>
    <t>არაგამრიცხველიანებული მიწისქვეშა და ზედაპირული წყლები</t>
  </si>
  <si>
    <t>არაგამრიცხველიანებული მუნიციპალური წყალი</t>
  </si>
  <si>
    <t>გაზომვა ნაკადის გაანგარიშებით ან ვარაუდები/ ექსტრაპოლაციები.</t>
  </si>
  <si>
    <t>შესყიდვების ჩანაწეები</t>
  </si>
  <si>
    <t>გამტკნარების პროცესისაგან მტკნარი წყლის გამოსავალი</t>
  </si>
  <si>
    <t>მოითხოვეთ ადგილობრივი ხელისუფლებისგან სავარაუდო გამოთვლები ან დააყენეთ წყლის მრიცხველი.</t>
  </si>
  <si>
    <t>ჩანართები</t>
  </si>
  <si>
    <t>გამონაკლისები</t>
  </si>
  <si>
    <t>ანგარიშგების საზღვრები</t>
  </si>
  <si>
    <t>სასტუმროს შენობაში მიმდინარე ყველა საქმიანობა (კერძოდ, შენობის პირდაპირი  გამოყენება და დამხმარე საქმიანობა, მათ შორის რესტორნები, სამრეცხაო, შეხვედრების სივრცეები, ფასდაკლების მაღაზიები, კაზინოები, გოლფის კურსები, სპა-აბაზანები, ბაღის სივრცე, ფიტნეს ცენტრები და შენობის უკანა ეზო).</t>
  </si>
  <si>
    <r>
      <rPr>
        <b/>
        <sz val="11"/>
        <color indexed="8"/>
        <rFont val="Arial"/>
        <family val="2"/>
      </rPr>
      <t>სხვა ჩანართები</t>
    </r>
    <r>
      <rPr>
        <sz val="11"/>
        <color indexed="8"/>
        <rFont val="Arial"/>
        <family val="2"/>
      </rPr>
      <t xml:space="preserve">: გამრიცხველიანებული მუნიციპალური (მაგსტრალური) წყლები.
არა გამრიცხველიანებული  მიწსქვეშა, ზედაპირული და მუნიციპალური წყლები. გარე სამრეცხაო;
წყალი, რომელიც გამოყენებულია სასტუმროს მიერ გამდინარე და საკანალიზაციო წყლების ადგილზე დასამუშავებლად;
რაიონის გაგრილებული წყალი:
ადგილზე გამტკნარებული წყალი (გამტკნარების პროცესიდან მტკნარი წყლის გამოსავალი);
</t>
    </r>
  </si>
  <si>
    <t>მომწოდებლის ინვოისი. გამოკლებულია ცენტრალური გათბობის შესავსებად გამოყენებელი წყალი , რადგან ეს ინფორმაცია ნაკლებად სავარაუდოა რომ იცოდნენ სასტუმროებმა.</t>
  </si>
  <si>
    <t xml:space="preserve">კერძი სივრცეში გამოყენებული წყალი
სასტუმროს შენობის გარეთ მომწოდებლების საქმიანობა (სამრეცხაო ობიექტების გარდა).
სტუმრების მგზავრობა სასტუმროში და  სასტუმროდან, თანამშრომლების საქმიანი მოგზაურობა.
სასტუმროების მიერ შეძენილ პროდუქტებსა და საკვებ პროდუქტებში არსებული წყალი. 
სასტუმროს გარეთ მდებარე ობიექტები (რომლებთანაც სტუმრებს აქვთ  ხელმისაწმდომობა), რომლებსაც სასტუმრო არ ამუშავებს (მაგ.: ობიექტები რომლებიც ფუნქციონირებს მესამე მხარის მიერ, როგორიცაა სპორტული  დარბაზი სასტუმროს გარეთ).
პერსონალის  ადგილზე განთავსების ადგილი. 
წყალი, რომელიც  გამოიყენება კორპორატიულ ოფისებში. 
მუნიციპალური ნარჩენი წყლის დამუშავება.
საზიარო ობიექტები, რომლითაც სარგებლობს სასტუმრო და სარგებელს იღებს მომსახურეობის გადასახადისაგან (მაგ.: წყლის შადრევანი მრავალ-დანიშნულების მქობე შენობაში).
რეციკლირებული წყალი. 
შგროვებული წვიმის წყალი. 
ჩამდინარე წყალი.
ჩამოსხმული წყალი
 ცენტრალური გათბობის შესავსებად გამოყენებული წყალი, რომელიც გამოყენებულია რაიონის წყლის გასაცივებლად.
</t>
  </si>
  <si>
    <t>იმპერიული ტონა</t>
  </si>
  <si>
    <t>ერთეულის კონვერსიის კოეფიციენტები</t>
  </si>
  <si>
    <t>მოცულობა</t>
  </si>
  <si>
    <t>ლ</t>
  </si>
  <si>
    <r>
      <t>მ</t>
    </r>
    <r>
      <rPr>
        <b/>
        <vertAlign val="superscript"/>
        <sz val="11"/>
        <color indexed="9"/>
        <rFont val="Arial"/>
        <family val="2"/>
      </rPr>
      <t>3</t>
    </r>
  </si>
  <si>
    <t>კუბური ფუტი</t>
  </si>
  <si>
    <t>იმპერიული გალონი</t>
  </si>
  <si>
    <t>აშშ გალონი</t>
  </si>
  <si>
    <t>ლიტრი, ლ</t>
  </si>
  <si>
    <r>
      <t>კუბური მეტრი, მ</t>
    </r>
    <r>
      <rPr>
        <b/>
        <vertAlign val="superscript"/>
        <sz val="11"/>
        <color indexed="56"/>
        <rFont val="Arial"/>
        <family val="2"/>
      </rPr>
      <t>3</t>
    </r>
  </si>
  <si>
    <t>კუბური ფუტი, cu ft</t>
  </si>
  <si>
    <t>იმერიული გალონი</t>
  </si>
  <si>
    <t>კვადრატული მეტრი მ2</t>
  </si>
  <si>
    <t>კვადრატული ფუტი, f2</t>
  </si>
  <si>
    <t>მ2</t>
  </si>
  <si>
    <t>კვადრ .ფუტი</t>
  </si>
  <si>
    <t>წონა/მასა</t>
  </si>
  <si>
    <t>ბარელი(აშშ, ნავთ.)</t>
  </si>
  <si>
    <t>კილოგრამი, კგ</t>
  </si>
  <si>
    <t>ტონა, ტ (მეტრული ტონა)</t>
  </si>
  <si>
    <t>მასა (აშშ, მოკლე ტონა)</t>
  </si>
  <si>
    <t>მასა (დიდი ბრიტანეთი, გრძელი ტონა)</t>
  </si>
  <si>
    <t>ბარელი (აშშ, ნავთობი), bbl</t>
  </si>
  <si>
    <t>ფუნტი, lb</t>
  </si>
  <si>
    <t>კგ</t>
  </si>
  <si>
    <t>ტონა</t>
  </si>
  <si>
    <t>მასა (დიდი ბრიტანეთი)</t>
  </si>
  <si>
    <t>მასა (აშშ)</t>
  </si>
  <si>
    <t>გადასაყვანად გაამრავლეთ</t>
  </si>
  <si>
    <t>მთავარი</t>
  </si>
  <si>
    <t>თუ წინამდებარე დანართს არ აქვს კონვერსიის კოეფიციენტები, რომელსაც თქვენ ეძებთ,  კონვერსიის სრული სია შგიძლიათ იხილოთ შემდეგ ვებ-გვერდზე:</t>
  </si>
  <si>
    <t>© Sustainable Hospitality Alliance</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</si>
</sst>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 #,##0.0_-;_-* &quot;-&quot;??_-;_-@_-"/>
    <numFmt numFmtId="183" formatCode="_-* #,##0_-;\-* #,##0_-;_-* &quot;-&quot;??_-;_-@_-"/>
    <numFmt numFmtId="184" formatCode="0.0000"/>
    <numFmt numFmtId="185" formatCode="0.000"/>
    <numFmt numFmtId="186" formatCode="0.0"/>
    <numFmt numFmtId="187" formatCode="0.000000"/>
    <numFmt numFmtId="188" formatCode="0.00000"/>
    <numFmt numFmtId="189" formatCode="[$-809]dd\ mmmm\ yyyy"/>
    <numFmt numFmtId="190" formatCode="#,##0_ ;\-#,##0\ "/>
    <numFmt numFmtId="191" formatCode="#,##0.0"/>
    <numFmt numFmtId="192" formatCode="#,##0.000"/>
    <numFmt numFmtId="193" formatCode="#,##0.0000"/>
    <numFmt numFmtId="194" formatCode="#,##0.00000"/>
    <numFmt numFmtId="195" formatCode="#,##0.000000000"/>
    <numFmt numFmtId="196" formatCode="#,##0.0000000"/>
    <numFmt numFmtId="197" formatCode="0.0000000"/>
    <numFmt numFmtId="198" formatCode="0.00000000"/>
    <numFmt numFmtId="199" formatCode="0.000000000"/>
    <numFmt numFmtId="200" formatCode="0.0000000000"/>
    <numFmt numFmtId="201" formatCode="0.00000000000"/>
    <numFmt numFmtId="202" formatCode="0.000000000000"/>
    <numFmt numFmtId="203" formatCode="0.0000000000000"/>
    <numFmt numFmtId="204" formatCode="0.00000000000000"/>
    <numFmt numFmtId="205" formatCode="0.000000000000000"/>
    <numFmt numFmtId="206" formatCode="0.0%"/>
    <numFmt numFmtId="207" formatCode="_(* #,##0.0_);_(* \(#,##0.0\);_(* &quot;-&quot;??_);_(@_)"/>
    <numFmt numFmtId="208" formatCode="###0.00_)"/>
    <numFmt numFmtId="209" formatCode="0.0_W"/>
    <numFmt numFmtId="210" formatCode="#,##0_)"/>
    <numFmt numFmtId="211" formatCode="[=0]0;[&lt;0.001]0.000E+00;0.000"/>
    <numFmt numFmtId="212" formatCode="[$-409]mmmm\ d\,\ yyyy;@"/>
    <numFmt numFmtId="213" formatCode="??0.0?????"/>
    <numFmt numFmtId="214" formatCode="#;#"/>
    <numFmt numFmtId="215" formatCode="0.0;\ #;\ 0"/>
    <numFmt numFmtId="216" formatCode="#,##0.00;\-#;0"/>
    <numFmt numFmtId="217" formatCode="0.##00;\-#;0"/>
    <numFmt numFmtId="218" formatCode="0.###0;\-#;0"/>
  </numFmts>
  <fonts count="110">
    <font>
      <sz val="11"/>
      <color theme="1"/>
      <name val="Calibri"/>
      <family val="2"/>
    </font>
    <font>
      <sz val="11"/>
      <color indexed="8"/>
      <name val="Calibri"/>
      <family val="2"/>
    </font>
    <font>
      <sz val="10"/>
      <name val="Arial"/>
      <family val="2"/>
    </font>
    <font>
      <u val="single"/>
      <sz val="10"/>
      <color indexed="12"/>
      <name val="Arial"/>
      <family val="2"/>
    </font>
    <font>
      <sz val="9"/>
      <name val="Times New Roman"/>
      <family val="1"/>
    </font>
    <font>
      <b/>
      <sz val="9"/>
      <name val="Times New Roman"/>
      <family val="1"/>
    </font>
    <font>
      <sz val="12"/>
      <name val="Helv"/>
      <family val="0"/>
    </font>
    <font>
      <b/>
      <sz val="12"/>
      <name val="Helv"/>
      <family val="0"/>
    </font>
    <font>
      <sz val="9"/>
      <name val="Helv"/>
      <family val="0"/>
    </font>
    <font>
      <vertAlign val="superscript"/>
      <sz val="12"/>
      <name val="Helv"/>
      <family val="0"/>
    </font>
    <font>
      <sz val="10"/>
      <name val="Helv"/>
      <family val="0"/>
    </font>
    <font>
      <b/>
      <sz val="18"/>
      <name val="Arial"/>
      <family val="2"/>
    </font>
    <font>
      <b/>
      <sz val="12"/>
      <name val="Arial"/>
      <family val="2"/>
    </font>
    <font>
      <b/>
      <sz val="12"/>
      <name val="Times New Roman"/>
      <family val="1"/>
    </font>
    <font>
      <b/>
      <sz val="9"/>
      <name val="Helv"/>
      <family val="0"/>
    </font>
    <font>
      <sz val="8.5"/>
      <name val="Helv"/>
      <family val="0"/>
    </font>
    <font>
      <b/>
      <sz val="10"/>
      <name val="Helv"/>
      <family val="0"/>
    </font>
    <font>
      <u val="single"/>
      <sz val="7.5"/>
      <color indexed="12"/>
      <name val="Arial"/>
      <family val="2"/>
    </font>
    <font>
      <sz val="1"/>
      <name val="Arial"/>
      <family val="2"/>
    </font>
    <font>
      <sz val="8"/>
      <name val="Helv"/>
      <family val="2"/>
    </font>
    <font>
      <b/>
      <sz val="14"/>
      <name val="Helv"/>
      <family val="0"/>
    </font>
    <font>
      <sz val="10"/>
      <name val="MS Sans Serif"/>
      <family val="2"/>
    </font>
    <font>
      <b/>
      <vertAlign val="superscript"/>
      <sz val="10"/>
      <color indexed="56"/>
      <name val="Arial"/>
      <family val="2"/>
    </font>
    <font>
      <sz val="10"/>
      <color indexed="8"/>
      <name val="Arial"/>
      <family val="2"/>
    </font>
    <font>
      <sz val="9"/>
      <name val="Arial"/>
      <family val="2"/>
    </font>
    <font>
      <sz val="11"/>
      <name val="Arial"/>
      <family val="2"/>
    </font>
    <font>
      <b/>
      <vertAlign val="superscript"/>
      <sz val="11"/>
      <color indexed="9"/>
      <name val="Arial"/>
      <family val="2"/>
    </font>
    <font>
      <b/>
      <vertAlign val="superscript"/>
      <sz val="11"/>
      <color indexed="56"/>
      <name val="Arial"/>
      <family val="2"/>
    </font>
    <font>
      <b/>
      <sz val="11"/>
      <name val="Arial"/>
      <family val="2"/>
    </font>
    <font>
      <b/>
      <sz val="11"/>
      <color indexed="56"/>
      <name val="Arial"/>
      <family val="2"/>
    </font>
    <font>
      <i/>
      <sz val="11"/>
      <color indexed="8"/>
      <name val="Arial"/>
      <family val="2"/>
    </font>
    <font>
      <b/>
      <i/>
      <sz val="11"/>
      <color indexed="8"/>
      <name val="Arial"/>
      <family val="2"/>
    </font>
    <font>
      <sz val="11"/>
      <color indexed="8"/>
      <name val="Arial"/>
      <family val="2"/>
    </font>
    <font>
      <b/>
      <sz val="11"/>
      <color indexed="8"/>
      <name val="Arial"/>
      <family val="2"/>
    </font>
    <font>
      <sz val="13"/>
      <name val="Lucida Grande"/>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6"/>
      <name val="Arial"/>
      <family val="2"/>
    </font>
    <font>
      <b/>
      <sz val="14"/>
      <color indexed="9"/>
      <name val="Arial"/>
      <family val="2"/>
    </font>
    <font>
      <b/>
      <sz val="10"/>
      <color indexed="56"/>
      <name val="Arial"/>
      <family val="2"/>
    </font>
    <font>
      <i/>
      <sz val="10"/>
      <color indexed="8"/>
      <name val="Arial"/>
      <family val="2"/>
    </font>
    <font>
      <b/>
      <sz val="10"/>
      <color indexed="9"/>
      <name val="Arial"/>
      <family val="2"/>
    </font>
    <font>
      <b/>
      <sz val="10"/>
      <color indexed="8"/>
      <name val="Arial"/>
      <family val="2"/>
    </font>
    <font>
      <b/>
      <sz val="12"/>
      <color indexed="56"/>
      <name val="Arial"/>
      <family val="2"/>
    </font>
    <font>
      <sz val="10"/>
      <color indexed="9"/>
      <name val="Arial"/>
      <family val="2"/>
    </font>
    <font>
      <b/>
      <sz val="12"/>
      <color indexed="9"/>
      <name val="Arial"/>
      <family val="2"/>
    </font>
    <font>
      <b/>
      <sz val="11"/>
      <color indexed="9"/>
      <name val="Arial"/>
      <family val="2"/>
    </font>
    <font>
      <u val="single"/>
      <sz val="9.9"/>
      <color indexed="12"/>
      <name val="Arial"/>
      <family val="2"/>
    </font>
    <font>
      <sz val="11"/>
      <color indexed="56"/>
      <name val="Arial"/>
      <family val="2"/>
    </font>
    <font>
      <b/>
      <u val="single"/>
      <sz val="11"/>
      <color indexed="12"/>
      <name val="Arial"/>
      <family val="2"/>
    </font>
    <font>
      <sz val="10"/>
      <color indexed="10"/>
      <name val="Arial"/>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sz val="12"/>
      <color theme="3"/>
      <name val="Arial"/>
      <family val="2"/>
    </font>
    <font>
      <b/>
      <sz val="14"/>
      <color theme="0"/>
      <name val="Arial"/>
      <family val="2"/>
    </font>
    <font>
      <b/>
      <sz val="10"/>
      <color theme="3"/>
      <name val="Arial"/>
      <family val="2"/>
    </font>
    <font>
      <i/>
      <sz val="10"/>
      <color theme="1"/>
      <name val="Arial"/>
      <family val="2"/>
    </font>
    <font>
      <sz val="10"/>
      <color rgb="FF000000"/>
      <name val="Arial"/>
      <family val="2"/>
    </font>
    <font>
      <b/>
      <sz val="10"/>
      <color theme="0"/>
      <name val="Arial"/>
      <family val="2"/>
    </font>
    <font>
      <b/>
      <sz val="10"/>
      <color theme="1"/>
      <name val="Arial"/>
      <family val="2"/>
    </font>
    <font>
      <b/>
      <sz val="12"/>
      <color theme="3"/>
      <name val="Arial"/>
      <family val="2"/>
    </font>
    <font>
      <sz val="10"/>
      <color theme="0"/>
      <name val="Arial"/>
      <family val="2"/>
    </font>
    <font>
      <b/>
      <sz val="11"/>
      <color theme="3"/>
      <name val="Arial"/>
      <family val="2"/>
    </font>
    <font>
      <b/>
      <sz val="12"/>
      <color theme="0"/>
      <name val="Arial"/>
      <family val="2"/>
    </font>
    <font>
      <b/>
      <sz val="11"/>
      <color theme="1"/>
      <name val="Arial"/>
      <family val="2"/>
    </font>
    <font>
      <sz val="11"/>
      <color rgb="FF000000"/>
      <name val="Arial"/>
      <family val="2"/>
    </font>
    <font>
      <b/>
      <sz val="11"/>
      <color theme="0"/>
      <name val="Arial"/>
      <family val="2"/>
    </font>
    <font>
      <u val="single"/>
      <sz val="9.9"/>
      <color theme="10"/>
      <name val="Arial"/>
      <family val="2"/>
    </font>
    <font>
      <sz val="11"/>
      <color theme="3"/>
      <name val="Arial"/>
      <family val="2"/>
    </font>
    <font>
      <b/>
      <u val="single"/>
      <sz val="11"/>
      <color theme="10"/>
      <name val="Arial"/>
      <family val="2"/>
    </font>
    <font>
      <i/>
      <sz val="11"/>
      <color theme="1"/>
      <name val="Arial"/>
      <family val="2"/>
    </font>
    <font>
      <b/>
      <sz val="10"/>
      <color rgb="FF000000"/>
      <name val="Arial"/>
      <family val="2"/>
    </font>
    <font>
      <sz val="10"/>
      <color rgb="FFFF0000"/>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22"/>
        <bgColor indexed="64"/>
      </patternFill>
    </fill>
    <fill>
      <patternFill patternType="solid">
        <fgColor rgb="FFFFFFCC"/>
        <bgColor indexed="64"/>
      </patternFill>
    </fill>
    <fill>
      <patternFill patternType="darkTrellis"/>
    </fill>
    <fill>
      <patternFill patternType="solid">
        <fgColor indexed="22"/>
        <bgColor indexed="64"/>
      </patternFill>
    </fill>
    <fill>
      <patternFill patternType="solid">
        <fgColor theme="0"/>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7999799847602844"/>
        <bgColor indexed="64"/>
      </patternFill>
    </fill>
  </fills>
  <borders count="67">
    <border>
      <left/>
      <right/>
      <top/>
      <bottom/>
      <diagonal/>
    </border>
    <border>
      <left style="thin"/>
      <right style="thin"/>
      <top style="thin"/>
      <bottom style="thin"/>
    </border>
    <border>
      <left style="medium"/>
      <right style="thin"/>
      <top style="thin"/>
      <bottom style="thin"/>
    </border>
    <border>
      <left style="thin"/>
      <right style="thin"/>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double"/>
      <bottom/>
    </border>
    <border>
      <left style="thin">
        <color theme="3"/>
      </left>
      <right style="thin">
        <color theme="3"/>
      </right>
      <top style="thin">
        <color theme="3"/>
      </top>
      <bottom style="thin">
        <color theme="3"/>
      </bottom>
    </border>
    <border>
      <left style="thin">
        <color theme="3"/>
      </left>
      <right style="thin">
        <color theme="3"/>
      </right>
      <top style="thin">
        <color theme="3"/>
      </top>
      <bottom>
        <color indexed="63"/>
      </bottom>
    </border>
    <border>
      <left style="medium">
        <color theme="3"/>
      </left>
      <right>
        <color indexed="63"/>
      </right>
      <top style="medium">
        <color theme="3"/>
      </top>
      <bottom>
        <color indexed="63"/>
      </bottom>
    </border>
    <border>
      <left>
        <color indexed="63"/>
      </left>
      <right>
        <color indexed="63"/>
      </right>
      <top style="medium">
        <color theme="3"/>
      </top>
      <bottom>
        <color indexed="63"/>
      </bottom>
    </border>
    <border>
      <left>
        <color indexed="63"/>
      </left>
      <right style="medium">
        <color theme="3"/>
      </right>
      <top style="medium">
        <color theme="3"/>
      </top>
      <bottom>
        <color indexed="6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thin">
        <color theme="3"/>
      </left>
      <right style="medium">
        <color theme="3"/>
      </right>
      <top style="thin">
        <color theme="3"/>
      </top>
      <bottom style="thin">
        <color theme="3"/>
      </bottom>
    </border>
    <border>
      <left style="thin">
        <color theme="3"/>
      </left>
      <right style="medium">
        <color theme="3"/>
      </right>
      <top style="thin">
        <color theme="3"/>
      </top>
      <bottom style="medium">
        <color theme="3"/>
      </bottom>
    </border>
    <border>
      <left style="thin">
        <color theme="3"/>
      </left>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theme="3"/>
      </right>
      <top style="thin">
        <color theme="3"/>
      </top>
      <bottom style="thin">
        <color theme="3"/>
      </bottom>
    </border>
    <border>
      <left style="medium">
        <color theme="3"/>
      </left>
      <right>
        <color indexed="63"/>
      </right>
      <top style="thin">
        <color theme="3"/>
      </top>
      <bottom style="thin">
        <color theme="3"/>
      </bottom>
    </border>
    <border>
      <left>
        <color indexed="63"/>
      </left>
      <right style="medium">
        <color theme="3"/>
      </right>
      <top style="thin">
        <color theme="3"/>
      </top>
      <bottom style="thin">
        <color theme="3"/>
      </bottom>
    </border>
    <border>
      <left style="medium">
        <color theme="3"/>
      </left>
      <right>
        <color indexed="63"/>
      </right>
      <top style="thin">
        <color theme="3"/>
      </top>
      <bottom style="medium">
        <color theme="3"/>
      </bottom>
    </border>
    <border>
      <left>
        <color indexed="63"/>
      </left>
      <right>
        <color indexed="63"/>
      </right>
      <top style="thin">
        <color theme="3"/>
      </top>
      <bottom style="medium">
        <color theme="3"/>
      </bottom>
    </border>
    <border>
      <left>
        <color indexed="63"/>
      </left>
      <right style="thin">
        <color theme="3"/>
      </right>
      <top style="thin">
        <color theme="3"/>
      </top>
      <bottom style="medium">
        <color theme="3"/>
      </bottom>
    </border>
    <border>
      <left style="medium">
        <color theme="3"/>
      </left>
      <right>
        <color indexed="63"/>
      </right>
      <top style="medium">
        <color theme="3"/>
      </top>
      <bottom style="thin">
        <color theme="3"/>
      </bottom>
    </border>
    <border>
      <left>
        <color indexed="63"/>
      </left>
      <right>
        <color indexed="63"/>
      </right>
      <top style="medium">
        <color theme="3"/>
      </top>
      <bottom style="thin">
        <color theme="3"/>
      </bottom>
    </border>
    <border>
      <left>
        <color indexed="63"/>
      </left>
      <right style="medium">
        <color theme="3"/>
      </right>
      <top style="medium">
        <color theme="3"/>
      </top>
      <bottom style="thin">
        <color theme="3"/>
      </bottom>
    </border>
    <border>
      <left style="thin">
        <color theme="3"/>
      </left>
      <right>
        <color indexed="63"/>
      </right>
      <top>
        <color indexed="63"/>
      </top>
      <bottom style="thin">
        <color theme="3"/>
      </bottom>
    </border>
    <border>
      <left>
        <color indexed="63"/>
      </left>
      <right>
        <color indexed="63"/>
      </right>
      <top>
        <color indexed="63"/>
      </top>
      <bottom style="thin">
        <color theme="3"/>
      </bottom>
    </border>
    <border>
      <left style="thin">
        <color theme="3" tint="-0.24997000396251678"/>
      </left>
      <right style="thin">
        <color theme="3" tint="-0.24997000396251678"/>
      </right>
      <top style="thin">
        <color theme="3" tint="-0.24997000396251678"/>
      </top>
      <bottom style="thin">
        <color theme="3" tint="-0.24997000396251678"/>
      </bottom>
    </border>
    <border>
      <left style="thin">
        <color theme="3" tint="-0.24997000396251678"/>
      </left>
      <right style="thin">
        <color theme="3" tint="-0.24997000396251678"/>
      </right>
      <top style="thin">
        <color theme="3" tint="-0.24997000396251678"/>
      </top>
      <bottom>
        <color indexed="63"/>
      </bottom>
    </border>
    <border>
      <left style="thin">
        <color theme="3" tint="-0.24997000396251678"/>
      </left>
      <right>
        <color indexed="63"/>
      </right>
      <top style="thin">
        <color theme="3" tint="-0.24997000396251678"/>
      </top>
      <bottom style="thin">
        <color theme="3" tint="-0.24997000396251678"/>
      </bottom>
    </border>
    <border>
      <left>
        <color indexed="63"/>
      </left>
      <right style="thin">
        <color theme="3" tint="-0.24997000396251678"/>
      </right>
      <top style="thin">
        <color theme="3" tint="-0.24997000396251678"/>
      </top>
      <bottom style="thin">
        <color theme="3" tint="-0.24997000396251678"/>
      </bottom>
    </border>
    <border>
      <left>
        <color indexed="63"/>
      </left>
      <right>
        <color indexed="63"/>
      </right>
      <top style="thin">
        <color theme="3" tint="-0.24997000396251678"/>
      </top>
      <bottom style="thin">
        <color theme="3" tint="-0.2499700039625167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theme="3" tint="-0.2499700039625167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color theme="3" tint="-0.24997000396251678"/>
      </left>
      <right>
        <color indexed="63"/>
      </right>
      <top style="thin">
        <color theme="3" tint="-0.24997000396251678"/>
      </top>
      <bottom>
        <color indexed="63"/>
      </bottom>
    </border>
    <border>
      <left>
        <color indexed="63"/>
      </left>
      <right style="thin">
        <color theme="3" tint="-0.24997000396251678"/>
      </right>
      <top style="thin">
        <color theme="3" tint="-0.24997000396251678"/>
      </top>
      <bottom>
        <color indexed="63"/>
      </bottom>
    </border>
    <border>
      <left>
        <color indexed="63"/>
      </left>
      <right style="thin">
        <color theme="3" tint="-0.24997000396251678"/>
      </right>
      <top>
        <color indexed="63"/>
      </top>
      <bottom>
        <color indexed="63"/>
      </bottom>
    </border>
    <border>
      <left style="thin">
        <color theme="3" tint="-0.24997000396251678"/>
      </left>
      <right>
        <color indexed="63"/>
      </right>
      <top>
        <color indexed="63"/>
      </top>
      <bottom style="thin">
        <color theme="3" tint="-0.24997000396251678"/>
      </bottom>
    </border>
    <border>
      <left>
        <color indexed="63"/>
      </left>
      <right style="thin">
        <color theme="3" tint="-0.24997000396251678"/>
      </right>
      <top>
        <color indexed="63"/>
      </top>
      <bottom style="thin">
        <color theme="3" tint="-0.24997000396251678"/>
      </bottom>
    </border>
    <border>
      <left>
        <color indexed="63"/>
      </left>
      <right style="thin">
        <color theme="3"/>
      </right>
      <top>
        <color indexed="63"/>
      </top>
      <bottom>
        <color indexed="63"/>
      </bottom>
    </border>
    <border>
      <left style="thin">
        <color theme="3"/>
      </left>
      <right>
        <color indexed="63"/>
      </right>
      <top style="thin">
        <color theme="3"/>
      </top>
      <bottom>
        <color indexed="63"/>
      </bottom>
    </border>
    <border>
      <left>
        <color indexed="63"/>
      </left>
      <right>
        <color indexed="63"/>
      </right>
      <top style="thin">
        <color theme="3"/>
      </top>
      <bottom>
        <color indexed="63"/>
      </bottom>
    </border>
    <border>
      <left>
        <color indexed="63"/>
      </left>
      <right style="thin">
        <color theme="3"/>
      </right>
      <top style="thin">
        <color theme="3"/>
      </top>
      <bottom>
        <color indexed="63"/>
      </bottom>
    </border>
    <border>
      <left style="thin">
        <color theme="3"/>
      </left>
      <right>
        <color indexed="63"/>
      </right>
      <top>
        <color indexed="63"/>
      </top>
      <bottom>
        <color indexed="63"/>
      </bottom>
    </border>
    <border>
      <left>
        <color indexed="63"/>
      </left>
      <right style="thin">
        <color theme="3"/>
      </right>
      <top>
        <color indexed="63"/>
      </top>
      <bottom style="thin">
        <color theme="3"/>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4"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49" fontId="4" fillId="0" borderId="2" applyNumberFormat="0" applyFont="0" applyFill="0" applyBorder="0" applyProtection="0">
      <alignment horizontal="left" vertical="center" indent="5"/>
    </xf>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4" fontId="5" fillId="0" borderId="3" applyFill="0" applyBorder="0" applyProtection="0">
      <alignment horizontal="right" vertical="center"/>
    </xf>
    <xf numFmtId="0" fontId="70" fillId="27" borderId="4" applyNumberFormat="0" applyAlignment="0" applyProtection="0"/>
    <xf numFmtId="0" fontId="71" fillId="28" borderId="5" applyNumberFormat="0" applyAlignment="0" applyProtection="0"/>
    <xf numFmtId="0" fontId="6" fillId="0" borderId="0">
      <alignment horizontal="center" vertical="center" wrapText="1"/>
      <protection/>
    </xf>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 fontId="2" fillId="0" borderId="0" applyFont="0" applyFill="0" applyBorder="0" applyAlignment="0" applyProtection="0"/>
    <xf numFmtId="0" fontId="7" fillId="0" borderId="0">
      <alignment horizontal="left" vertical="center" wrapText="1"/>
      <protection/>
    </xf>
    <xf numFmtId="176" fontId="0" fillId="0" borderId="0" applyFont="0" applyFill="0" applyBorder="0" applyAlignment="0" applyProtection="0"/>
    <xf numFmtId="174" fontId="0" fillId="0" borderId="0" applyFont="0" applyFill="0" applyBorder="0" applyAlignment="0" applyProtection="0"/>
    <xf numFmtId="207" fontId="2" fillId="0" borderId="0" applyFont="0" applyFill="0" applyBorder="0" applyAlignment="0" applyProtection="0"/>
    <xf numFmtId="3" fontId="8" fillId="0" borderId="6" applyAlignment="0">
      <protection/>
    </xf>
    <xf numFmtId="210" fontId="8" fillId="0" borderId="6">
      <alignment horizontal="right" vertical="center"/>
      <protection/>
    </xf>
    <xf numFmtId="49" fontId="9" fillId="0" borderId="6">
      <alignment horizontal="left" vertical="center"/>
      <protection/>
    </xf>
    <xf numFmtId="208" fontId="10" fillId="0" borderId="6" applyNumberFormat="0" applyFill="0">
      <alignment horizontal="right"/>
      <protection/>
    </xf>
    <xf numFmtId="209" fontId="10" fillId="0" borderId="6">
      <alignment horizontal="right"/>
      <protection/>
    </xf>
    <xf numFmtId="0" fontId="2" fillId="0" borderId="0" applyFont="0" applyFill="0" applyBorder="0" applyAlignment="0" applyProtection="0"/>
    <xf numFmtId="0" fontId="72" fillId="0" borderId="0" applyNumberFormat="0" applyFill="0" applyBorder="0" applyAlignment="0" applyProtection="0"/>
    <xf numFmtId="2" fontId="2"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7" applyNumberFormat="0" applyFill="0" applyAlignment="0" applyProtection="0"/>
    <xf numFmtId="0" fontId="11" fillId="0" borderId="0" applyNumberFormat="0" applyFill="0" applyBorder="0" applyAlignment="0" applyProtection="0"/>
    <xf numFmtId="0" fontId="76" fillId="0" borderId="8" applyNumberFormat="0" applyFill="0" applyAlignment="0" applyProtection="0"/>
    <xf numFmtId="0" fontId="12" fillId="0" borderId="0" applyNumberFormat="0" applyFill="0" applyBorder="0" applyAlignment="0" applyProtection="0"/>
    <xf numFmtId="0" fontId="77" fillId="0" borderId="9" applyNumberFormat="0" applyFill="0" applyAlignment="0" applyProtection="0"/>
    <xf numFmtId="0" fontId="77" fillId="0" borderId="0" applyNumberFormat="0" applyFill="0" applyBorder="0" applyAlignment="0" applyProtection="0"/>
    <xf numFmtId="0" fontId="13" fillId="0" borderId="0" applyNumberFormat="0" applyFill="0" applyBorder="0" applyAlignment="0" applyProtection="0"/>
    <xf numFmtId="0" fontId="14" fillId="0" borderId="6">
      <alignment horizontal="left"/>
      <protection/>
    </xf>
    <xf numFmtId="0" fontId="14" fillId="0" borderId="10">
      <alignment horizontal="right" vertical="center"/>
      <protection/>
    </xf>
    <xf numFmtId="0" fontId="15" fillId="0" borderId="6">
      <alignment horizontal="left" vertical="center"/>
      <protection/>
    </xf>
    <xf numFmtId="0" fontId="10" fillId="0" borderId="6">
      <alignment horizontal="left" vertical="center"/>
      <protection/>
    </xf>
    <xf numFmtId="0" fontId="16" fillId="0" borderId="6">
      <alignment horizontal="left"/>
      <protection/>
    </xf>
    <xf numFmtId="0" fontId="16" fillId="30" borderId="0">
      <alignment horizontal="centerContinuous" wrapText="1"/>
      <protection/>
    </xf>
    <xf numFmtId="49" fontId="16" fillId="30" borderId="11">
      <alignment horizontal="left" vertical="center"/>
      <protection/>
    </xf>
    <xf numFmtId="0" fontId="16" fillId="30" borderId="0">
      <alignment horizontal="centerContinuous" vertical="center" wrapText="1"/>
      <protection/>
    </xf>
    <xf numFmtId="0" fontId="78"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79" fillId="0" borderId="0" applyNumberFormat="0" applyFill="0" applyBorder="0" applyAlignment="0" applyProtection="0"/>
    <xf numFmtId="0" fontId="80" fillId="31" borderId="4" applyNumberFormat="0" applyAlignment="0" applyProtection="0"/>
    <xf numFmtId="0" fontId="81" fillId="0" borderId="12" applyNumberFormat="0" applyFill="0" applyAlignment="0" applyProtection="0"/>
    <xf numFmtId="41"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169" fontId="18" fillId="0" borderId="0" applyFont="0" applyFill="0" applyBorder="0" applyAlignment="0" applyProtection="0"/>
    <xf numFmtId="0" fontId="82"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4" fontId="4" fillId="0" borderId="1" applyFill="0" applyBorder="0" applyProtection="0">
      <alignment horizontal="right" vertical="center"/>
    </xf>
    <xf numFmtId="49" fontId="5" fillId="0" borderId="1" applyNumberFormat="0" applyFill="0" applyBorder="0" applyProtection="0">
      <alignment horizontal="left" vertical="center"/>
    </xf>
    <xf numFmtId="0" fontId="4" fillId="0" borderId="1" applyNumberFormat="0" applyFill="0" applyAlignment="0" applyProtection="0"/>
    <xf numFmtId="0" fontId="19" fillId="33" borderId="0" applyNumberFormat="0" applyFont="0" applyBorder="0" applyAlignment="0" applyProtection="0"/>
    <xf numFmtId="0" fontId="0" fillId="34" borderId="13" applyNumberFormat="0" applyFont="0" applyAlignment="0" applyProtection="0"/>
    <xf numFmtId="0" fontId="83" fillId="27" borderId="14" applyNumberFormat="0" applyAlignment="0" applyProtection="0"/>
    <xf numFmtId="193" fontId="4" fillId="35" borderId="1" applyNumberFormat="0" applyFont="0" applyBorder="0" applyAlignment="0" applyProtection="0"/>
    <xf numFmtId="9" fontId="0" fillId="0" borderId="0" applyFont="0" applyFill="0" applyBorder="0" applyAlignment="0" applyProtection="0"/>
    <xf numFmtId="3" fontId="8" fillId="0" borderId="0">
      <alignment horizontal="left" vertical="center"/>
      <protection/>
    </xf>
    <xf numFmtId="0" fontId="6" fillId="0" borderId="0">
      <alignment horizontal="left" vertical="center"/>
      <protection/>
    </xf>
    <xf numFmtId="0" fontId="19" fillId="0" borderId="0">
      <alignment horizontal="right"/>
      <protection/>
    </xf>
    <xf numFmtId="49" fontId="19" fillId="0" borderId="0">
      <alignment horizontal="center"/>
      <protection/>
    </xf>
    <xf numFmtId="0" fontId="9" fillId="0" borderId="0">
      <alignment horizontal="right"/>
      <protection/>
    </xf>
    <xf numFmtId="0" fontId="19" fillId="0" borderId="0">
      <alignment horizontal="left"/>
      <protection/>
    </xf>
    <xf numFmtId="0" fontId="4" fillId="0" borderId="0">
      <alignment/>
      <protection/>
    </xf>
    <xf numFmtId="49" fontId="8" fillId="0" borderId="0">
      <alignment horizontal="left" vertical="center"/>
      <protection/>
    </xf>
    <xf numFmtId="49" fontId="9" fillId="0" borderId="6">
      <alignment horizontal="left" vertical="center"/>
      <protection/>
    </xf>
    <xf numFmtId="49" fontId="6" fillId="0" borderId="6" applyFill="0">
      <alignment horizontal="left" vertical="center"/>
      <protection/>
    </xf>
    <xf numFmtId="208" fontId="8" fillId="0" borderId="0" applyNumberFormat="0">
      <alignment horizontal="right"/>
      <protection/>
    </xf>
    <xf numFmtId="0" fontId="14" fillId="36" borderId="0">
      <alignment horizontal="centerContinuous" vertical="center" wrapText="1"/>
      <protection/>
    </xf>
    <xf numFmtId="0" fontId="14" fillId="0" borderId="15">
      <alignment horizontal="left" vertical="center"/>
      <protection/>
    </xf>
    <xf numFmtId="0" fontId="20" fillId="0" borderId="0">
      <alignment horizontal="left" vertical="top"/>
      <protection/>
    </xf>
    <xf numFmtId="0" fontId="84" fillId="0" borderId="0" applyNumberFormat="0" applyFill="0" applyBorder="0" applyAlignment="0" applyProtection="0"/>
    <xf numFmtId="0" fontId="16" fillId="0" borderId="0">
      <alignment horizontal="left"/>
      <protection/>
    </xf>
    <xf numFmtId="0" fontId="7" fillId="0" borderId="0">
      <alignment horizontal="left"/>
      <protection/>
    </xf>
    <xf numFmtId="0" fontId="10" fillId="0" borderId="0">
      <alignment horizontal="left"/>
      <protection/>
    </xf>
    <xf numFmtId="0" fontId="20" fillId="0" borderId="0">
      <alignment horizontal="left" vertical="top"/>
      <protection/>
    </xf>
    <xf numFmtId="0" fontId="7" fillId="0" borderId="0">
      <alignment horizontal="left"/>
      <protection/>
    </xf>
    <xf numFmtId="0" fontId="10" fillId="0" borderId="0">
      <alignment horizontal="left"/>
      <protection/>
    </xf>
    <xf numFmtId="0" fontId="85" fillId="0" borderId="16" applyNumberFormat="0" applyFill="0" applyAlignment="0" applyProtection="0"/>
    <xf numFmtId="0" fontId="2" fillId="0" borderId="17" applyNumberFormat="0" applyFont="0" applyFill="0" applyAlignment="0" applyProtection="0"/>
    <xf numFmtId="0" fontId="86" fillId="0" borderId="0" applyNumberFormat="0" applyFill="0" applyBorder="0" applyAlignment="0" applyProtection="0"/>
    <xf numFmtId="49" fontId="8" fillId="0" borderId="6">
      <alignment horizontal="left"/>
      <protection/>
    </xf>
    <xf numFmtId="0" fontId="14" fillId="0" borderId="10">
      <alignment horizontal="left"/>
      <protection/>
    </xf>
    <xf numFmtId="0" fontId="16" fillId="0" borderId="0">
      <alignment horizontal="left" vertical="center"/>
      <protection/>
    </xf>
    <xf numFmtId="49" fontId="19" fillId="0" borderId="6">
      <alignment horizontal="left"/>
      <protection/>
    </xf>
    <xf numFmtId="0" fontId="4" fillId="0" borderId="0">
      <alignment/>
      <protection/>
    </xf>
  </cellStyleXfs>
  <cellXfs count="365">
    <xf numFmtId="0" fontId="0" fillId="0" borderId="0" xfId="0" applyFont="1" applyAlignment="1">
      <alignment/>
    </xf>
    <xf numFmtId="0" fontId="87" fillId="37" borderId="0" xfId="0" applyFont="1" applyFill="1" applyAlignment="1">
      <alignment/>
    </xf>
    <xf numFmtId="0" fontId="87" fillId="37" borderId="0" xfId="0" applyFont="1" applyFill="1" applyAlignment="1">
      <alignment wrapText="1"/>
    </xf>
    <xf numFmtId="0" fontId="88" fillId="37" borderId="0" xfId="0" applyFont="1" applyFill="1" applyAlignment="1">
      <alignment/>
    </xf>
    <xf numFmtId="0" fontId="87" fillId="37" borderId="0" xfId="0" applyFont="1" applyFill="1" applyAlignment="1">
      <alignment vertical="top" wrapText="1"/>
    </xf>
    <xf numFmtId="0" fontId="88" fillId="37" borderId="0" xfId="0" applyFont="1" applyFill="1" applyAlignment="1">
      <alignment horizontal="left" vertical="center" wrapText="1"/>
    </xf>
    <xf numFmtId="0" fontId="87" fillId="37" borderId="0" xfId="0" applyFont="1" applyFill="1" applyAlignment="1">
      <alignment/>
    </xf>
    <xf numFmtId="0" fontId="2" fillId="0" borderId="1" xfId="0" applyFont="1" applyFill="1" applyBorder="1" applyAlignment="1">
      <alignment/>
    </xf>
    <xf numFmtId="0" fontId="2" fillId="0" borderId="1" xfId="0" applyFont="1" applyFill="1" applyBorder="1" applyAlignment="1">
      <alignment wrapText="1"/>
    </xf>
    <xf numFmtId="0" fontId="88" fillId="37" borderId="0" xfId="0" applyFont="1" applyFill="1" applyAlignment="1" applyProtection="1">
      <alignment/>
      <protection/>
    </xf>
    <xf numFmtId="0" fontId="88" fillId="37" borderId="0" xfId="0" applyFont="1" applyFill="1" applyAlignment="1" applyProtection="1">
      <alignment horizontal="left"/>
      <protection/>
    </xf>
    <xf numFmtId="0" fontId="89" fillId="37" borderId="0" xfId="0" applyFont="1" applyFill="1" applyAlignment="1" applyProtection="1">
      <alignment/>
      <protection/>
    </xf>
    <xf numFmtId="0" fontId="88" fillId="37" borderId="0" xfId="0" applyFont="1" applyFill="1" applyAlignment="1" applyProtection="1">
      <alignment vertical="center"/>
      <protection/>
    </xf>
    <xf numFmtId="0" fontId="88" fillId="0" borderId="0" xfId="0" applyFont="1" applyFill="1" applyBorder="1" applyAlignment="1" applyProtection="1">
      <alignment horizontal="center" vertical="center"/>
      <protection/>
    </xf>
    <xf numFmtId="0" fontId="88" fillId="37" borderId="0" xfId="0" applyFont="1" applyFill="1" applyBorder="1" applyAlignment="1" applyProtection="1">
      <alignment horizontal="left" vertical="center"/>
      <protection/>
    </xf>
    <xf numFmtId="0" fontId="88" fillId="37" borderId="0" xfId="0" applyFont="1" applyFill="1" applyBorder="1" applyAlignment="1" applyProtection="1">
      <alignment/>
      <protection/>
    </xf>
    <xf numFmtId="0" fontId="88" fillId="37" borderId="0" xfId="0" applyFont="1" applyFill="1" applyBorder="1" applyAlignment="1" applyProtection="1">
      <alignment vertical="center"/>
      <protection/>
    </xf>
    <xf numFmtId="0" fontId="88" fillId="0" borderId="0" xfId="0" applyFont="1" applyFill="1" applyBorder="1" applyAlignment="1" applyProtection="1">
      <alignment horizontal="center"/>
      <protection/>
    </xf>
    <xf numFmtId="0" fontId="88" fillId="37" borderId="0" xfId="0" applyFont="1" applyFill="1" applyBorder="1" applyAlignment="1" applyProtection="1">
      <alignment horizontal="center"/>
      <protection/>
    </xf>
    <xf numFmtId="0" fontId="87" fillId="37" borderId="0" xfId="0" applyFont="1" applyFill="1" applyBorder="1" applyAlignment="1">
      <alignment/>
    </xf>
    <xf numFmtId="0" fontId="88" fillId="37" borderId="0" xfId="0" applyFont="1" applyFill="1" applyBorder="1" applyAlignment="1">
      <alignment horizontal="left" vertical="center" wrapText="1"/>
    </xf>
    <xf numFmtId="0" fontId="90" fillId="38" borderId="18" xfId="0" applyFont="1" applyFill="1" applyBorder="1" applyAlignment="1">
      <alignment horizontal="left" vertical="center" wrapText="1"/>
    </xf>
    <xf numFmtId="0" fontId="88" fillId="13" borderId="18" xfId="0" applyFont="1" applyFill="1" applyBorder="1" applyAlignment="1" applyProtection="1">
      <alignment horizontal="left" vertical="center"/>
      <protection/>
    </xf>
    <xf numFmtId="0" fontId="88" fillId="39" borderId="18" xfId="0" applyFont="1" applyFill="1" applyBorder="1" applyAlignment="1" applyProtection="1">
      <alignment horizontal="left" vertical="center"/>
      <protection/>
    </xf>
    <xf numFmtId="0" fontId="88" fillId="0" borderId="18" xfId="0" applyFont="1" applyFill="1" applyBorder="1" applyAlignment="1" applyProtection="1">
      <alignment horizontal="center" vertical="center"/>
      <protection/>
    </xf>
    <xf numFmtId="0" fontId="91" fillId="37" borderId="18" xfId="0" applyFont="1" applyFill="1" applyBorder="1" applyAlignment="1" applyProtection="1">
      <alignment horizontal="center" vertical="center"/>
      <protection/>
    </xf>
    <xf numFmtId="0" fontId="91" fillId="37" borderId="0" xfId="0" applyFont="1" applyFill="1" applyBorder="1" applyAlignment="1" applyProtection="1">
      <alignment horizontal="center" vertical="center"/>
      <protection/>
    </xf>
    <xf numFmtId="0" fontId="92" fillId="13" borderId="18" xfId="0" applyFont="1" applyFill="1" applyBorder="1" applyAlignment="1" applyProtection="1">
      <alignment horizontal="center"/>
      <protection locked="0"/>
    </xf>
    <xf numFmtId="183" fontId="88" fillId="13" borderId="18" xfId="46" applyNumberFormat="1" applyFont="1" applyFill="1" applyBorder="1" applyAlignment="1" applyProtection="1">
      <alignment horizontal="right" vertical="center"/>
      <protection locked="0"/>
    </xf>
    <xf numFmtId="0" fontId="88" fillId="13" borderId="18" xfId="0" applyFont="1" applyFill="1" applyBorder="1" applyAlignment="1" applyProtection="1">
      <alignment horizontal="left" vertical="center"/>
      <protection locked="0"/>
    </xf>
    <xf numFmtId="15" fontId="88" fillId="13" borderId="18" xfId="0" applyNumberFormat="1" applyFont="1" applyFill="1" applyBorder="1" applyAlignment="1" applyProtection="1">
      <alignment horizontal="left" vertical="center"/>
      <protection locked="0"/>
    </xf>
    <xf numFmtId="0" fontId="88" fillId="13" borderId="18" xfId="0" applyFont="1" applyFill="1" applyBorder="1" applyAlignment="1" applyProtection="1">
      <alignment horizontal="left"/>
      <protection locked="0"/>
    </xf>
    <xf numFmtId="183" fontId="93" fillId="0" borderId="18" xfId="46" applyNumberFormat="1" applyFont="1" applyFill="1" applyBorder="1" applyAlignment="1">
      <alignment horizontal="right" vertical="center"/>
    </xf>
    <xf numFmtId="0" fontId="88" fillId="37" borderId="18" xfId="0" applyFont="1" applyFill="1" applyBorder="1" applyAlignment="1" applyProtection="1">
      <alignment horizontal="left" vertical="center"/>
      <protection/>
    </xf>
    <xf numFmtId="0" fontId="91" fillId="37" borderId="19" xfId="0" applyFont="1" applyFill="1" applyBorder="1" applyAlignment="1" applyProtection="1">
      <alignment horizontal="center" vertical="center"/>
      <protection/>
    </xf>
    <xf numFmtId="0" fontId="88" fillId="13" borderId="19" xfId="0" applyFont="1" applyFill="1" applyBorder="1" applyAlignment="1" applyProtection="1">
      <alignment horizontal="left"/>
      <protection locked="0"/>
    </xf>
    <xf numFmtId="0" fontId="91" fillId="37" borderId="1" xfId="0" applyFont="1" applyFill="1" applyBorder="1" applyAlignment="1" applyProtection="1">
      <alignment horizontal="center" vertical="center"/>
      <protection/>
    </xf>
    <xf numFmtId="0" fontId="88" fillId="0" borderId="0" xfId="0" applyFont="1" applyFill="1" applyBorder="1" applyAlignment="1" applyProtection="1">
      <alignment horizontal="left" vertical="center"/>
      <protection/>
    </xf>
    <xf numFmtId="183" fontId="88" fillId="37" borderId="18" xfId="0" applyNumberFormat="1" applyFont="1" applyFill="1" applyBorder="1" applyAlignment="1" applyProtection="1">
      <alignment horizontal="left" vertical="center"/>
      <protection/>
    </xf>
    <xf numFmtId="183" fontId="88" fillId="37" borderId="18" xfId="46" applyNumberFormat="1" applyFont="1" applyFill="1" applyBorder="1" applyAlignment="1" applyProtection="1">
      <alignment vertical="center"/>
      <protection/>
    </xf>
    <xf numFmtId="9" fontId="88" fillId="37" borderId="18" xfId="134" applyFont="1" applyFill="1" applyBorder="1" applyAlignment="1" applyProtection="1">
      <alignment vertical="center"/>
      <protection/>
    </xf>
    <xf numFmtId="183" fontId="88" fillId="37" borderId="18" xfId="0" applyNumberFormat="1" applyFont="1" applyFill="1" applyBorder="1" applyAlignment="1" applyProtection="1">
      <alignment vertical="center"/>
      <protection/>
    </xf>
    <xf numFmtId="0" fontId="88" fillId="37" borderId="18" xfId="0" applyFont="1" applyFill="1" applyBorder="1" applyAlignment="1" applyProtection="1">
      <alignment horizontal="left" vertical="center"/>
      <protection/>
    </xf>
    <xf numFmtId="0" fontId="88" fillId="37" borderId="18" xfId="0" applyFont="1" applyFill="1" applyBorder="1" applyAlignment="1" applyProtection="1">
      <alignment horizontal="left" vertical="center"/>
      <protection/>
    </xf>
    <xf numFmtId="3" fontId="88" fillId="13" borderId="18" xfId="0" applyNumberFormat="1" applyFont="1" applyFill="1" applyBorder="1" applyAlignment="1" applyProtection="1">
      <alignment horizontal="left" vertical="center"/>
      <protection locked="0"/>
    </xf>
    <xf numFmtId="0" fontId="88" fillId="13" borderId="18" xfId="0" applyFont="1" applyFill="1" applyBorder="1" applyAlignment="1" applyProtection="1">
      <alignment horizontal="right"/>
      <protection locked="0"/>
    </xf>
    <xf numFmtId="0" fontId="88" fillId="37" borderId="18" xfId="0" applyFont="1" applyFill="1" applyBorder="1" applyAlignment="1" applyProtection="1">
      <alignment horizontal="right" vertical="center"/>
      <protection/>
    </xf>
    <xf numFmtId="9" fontId="88" fillId="37" borderId="18" xfId="134" applyFont="1" applyFill="1" applyBorder="1" applyAlignment="1" applyProtection="1">
      <alignment horizontal="right" vertical="center"/>
      <protection locked="0"/>
    </xf>
    <xf numFmtId="0" fontId="94" fillId="38" borderId="18" xfId="0" applyFont="1" applyFill="1" applyBorder="1" applyAlignment="1">
      <alignment/>
    </xf>
    <xf numFmtId="0" fontId="91" fillId="40" borderId="18" xfId="0" applyFont="1" applyFill="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9" fontId="88" fillId="13" borderId="18" xfId="134" applyFont="1" applyFill="1" applyBorder="1" applyAlignment="1" applyProtection="1">
      <alignment horizontal="right" vertical="center"/>
      <protection locked="0"/>
    </xf>
    <xf numFmtId="0" fontId="88" fillId="37" borderId="0" xfId="0" applyFont="1" applyFill="1" applyAlignment="1" applyProtection="1">
      <alignment/>
      <protection/>
    </xf>
    <xf numFmtId="2" fontId="88" fillId="13" borderId="18" xfId="0" applyNumberFormat="1" applyFont="1" applyFill="1" applyBorder="1" applyAlignment="1" applyProtection="1">
      <alignment horizontal="left" vertical="center"/>
      <protection locked="0"/>
    </xf>
    <xf numFmtId="2" fontId="88" fillId="13" borderId="18" xfId="0" applyNumberFormat="1" applyFont="1" applyFill="1" applyBorder="1" applyAlignment="1" applyProtection="1">
      <alignment horizontal="left"/>
      <protection locked="0"/>
    </xf>
    <xf numFmtId="177" fontId="88" fillId="37" borderId="25" xfId="0" applyNumberFormat="1" applyFont="1" applyFill="1" applyBorder="1" applyAlignment="1" applyProtection="1">
      <alignment vertical="center"/>
      <protection/>
    </xf>
    <xf numFmtId="177" fontId="88" fillId="37" borderId="26" xfId="0" applyNumberFormat="1" applyFont="1" applyFill="1" applyBorder="1" applyAlignment="1" applyProtection="1">
      <alignment/>
      <protection/>
    </xf>
    <xf numFmtId="0" fontId="88" fillId="13" borderId="25" xfId="0" applyFont="1" applyFill="1" applyBorder="1" applyAlignment="1" applyProtection="1">
      <alignment horizontal="left"/>
      <protection locked="0"/>
    </xf>
    <xf numFmtId="183" fontId="88" fillId="0" borderId="25" xfId="46" applyNumberFormat="1" applyFont="1" applyFill="1" applyBorder="1" applyAlignment="1" applyProtection="1">
      <alignment horizontal="left"/>
      <protection/>
    </xf>
    <xf numFmtId="183" fontId="95" fillId="0" borderId="26" xfId="46" applyNumberFormat="1" applyFont="1" applyFill="1" applyBorder="1" applyAlignment="1" applyProtection="1">
      <alignment horizontal="left"/>
      <protection/>
    </xf>
    <xf numFmtId="177" fontId="88" fillId="37" borderId="18" xfId="46" applyNumberFormat="1" applyFont="1" applyFill="1" applyBorder="1" applyAlignment="1" applyProtection="1">
      <alignment vertical="center"/>
      <protection/>
    </xf>
    <xf numFmtId="183" fontId="88" fillId="0" borderId="25" xfId="0" applyNumberFormat="1" applyFont="1" applyBorder="1" applyAlignment="1">
      <alignment/>
    </xf>
    <xf numFmtId="177" fontId="88" fillId="0" borderId="25" xfId="0" applyNumberFormat="1" applyFont="1" applyBorder="1" applyAlignment="1">
      <alignment/>
    </xf>
    <xf numFmtId="0" fontId="90" fillId="38" borderId="18" xfId="0" applyFont="1" applyFill="1" applyBorder="1" applyAlignment="1">
      <alignment horizontal="left" vertical="center" wrapText="1"/>
    </xf>
    <xf numFmtId="0" fontId="88" fillId="37" borderId="27" xfId="0" applyFont="1" applyFill="1" applyBorder="1" applyAlignment="1" applyProtection="1">
      <alignment horizontal="left" vertical="center"/>
      <protection/>
    </xf>
    <xf numFmtId="0" fontId="88" fillId="37" borderId="28" xfId="0" applyFont="1" applyFill="1" applyBorder="1" applyAlignment="1" applyProtection="1">
      <alignment horizontal="left" vertical="center"/>
      <protection/>
    </xf>
    <xf numFmtId="0" fontId="88" fillId="37" borderId="29" xfId="0" applyFont="1" applyFill="1" applyBorder="1" applyAlignment="1" applyProtection="1">
      <alignment horizontal="left" vertical="center"/>
      <protection/>
    </xf>
    <xf numFmtId="0" fontId="88" fillId="37" borderId="30" xfId="0" applyFont="1" applyFill="1" applyBorder="1" applyAlignment="1" applyProtection="1">
      <alignment horizontal="left"/>
      <protection/>
    </xf>
    <xf numFmtId="0" fontId="88" fillId="37" borderId="28" xfId="0" applyFont="1" applyFill="1" applyBorder="1" applyAlignment="1" applyProtection="1">
      <alignment horizontal="left"/>
      <protection/>
    </xf>
    <xf numFmtId="0" fontId="88" fillId="37" borderId="29" xfId="0" applyFont="1" applyFill="1" applyBorder="1" applyAlignment="1" applyProtection="1">
      <alignment horizontal="left"/>
      <protection/>
    </xf>
    <xf numFmtId="0" fontId="88" fillId="37" borderId="30" xfId="0" applyFont="1" applyFill="1" applyBorder="1" applyAlignment="1" applyProtection="1">
      <alignment horizontal="left" vertical="top"/>
      <protection/>
    </xf>
    <xf numFmtId="0" fontId="88" fillId="37" borderId="28" xfId="0" applyFont="1" applyFill="1" applyBorder="1" applyAlignment="1" applyProtection="1">
      <alignment horizontal="left" vertical="top"/>
      <protection/>
    </xf>
    <xf numFmtId="0" fontId="88" fillId="37" borderId="29" xfId="0" applyFont="1" applyFill="1" applyBorder="1" applyAlignment="1" applyProtection="1">
      <alignment horizontal="left" vertical="top"/>
      <protection/>
    </xf>
    <xf numFmtId="0" fontId="88" fillId="37" borderId="18" xfId="0" applyFont="1" applyFill="1" applyBorder="1" applyAlignment="1" applyProtection="1">
      <alignment horizontal="left" vertical="center"/>
      <protection/>
    </xf>
    <xf numFmtId="0" fontId="96" fillId="40" borderId="30" xfId="0" applyFont="1" applyFill="1" applyBorder="1" applyAlignment="1">
      <alignment horizontal="left" vertical="center" wrapText="1"/>
    </xf>
    <xf numFmtId="0" fontId="96" fillId="40" borderId="28" xfId="0" applyFont="1" applyFill="1" applyBorder="1" applyAlignment="1">
      <alignment horizontal="left" vertical="center" wrapText="1"/>
    </xf>
    <xf numFmtId="0" fontId="96" fillId="40" borderId="31" xfId="0" applyFont="1" applyFill="1" applyBorder="1" applyAlignment="1">
      <alignment horizontal="left" vertical="center" wrapText="1"/>
    </xf>
    <xf numFmtId="0" fontId="88" fillId="0" borderId="30" xfId="0" applyFont="1" applyBorder="1" applyAlignment="1">
      <alignment horizontal="left"/>
    </xf>
    <xf numFmtId="0" fontId="88" fillId="0" borderId="28" xfId="0" applyFont="1" applyBorder="1" applyAlignment="1">
      <alignment horizontal="left"/>
    </xf>
    <xf numFmtId="0" fontId="88" fillId="0" borderId="29" xfId="0" applyFont="1" applyBorder="1" applyAlignment="1">
      <alignment horizontal="left"/>
    </xf>
    <xf numFmtId="0" fontId="88" fillId="37" borderId="30" xfId="0" applyFont="1" applyFill="1" applyBorder="1" applyAlignment="1" applyProtection="1">
      <alignment horizontal="left" vertical="center"/>
      <protection/>
    </xf>
    <xf numFmtId="0" fontId="88" fillId="37" borderId="32" xfId="0" applyFont="1" applyFill="1" applyBorder="1" applyAlignment="1" applyProtection="1">
      <alignment horizontal="left" vertical="center"/>
      <protection/>
    </xf>
    <xf numFmtId="0" fontId="88" fillId="37" borderId="33" xfId="0" applyFont="1" applyFill="1" applyBorder="1" applyAlignment="1" applyProtection="1">
      <alignment horizontal="left" vertical="center"/>
      <protection/>
    </xf>
    <xf numFmtId="0" fontId="88" fillId="37" borderId="34" xfId="0" applyFont="1" applyFill="1" applyBorder="1" applyAlignment="1" applyProtection="1">
      <alignment horizontal="left" vertical="center"/>
      <protection/>
    </xf>
    <xf numFmtId="0" fontId="91" fillId="40" borderId="30" xfId="0" applyFont="1" applyFill="1" applyBorder="1" applyAlignment="1" applyProtection="1">
      <alignment horizontal="left"/>
      <protection/>
    </xf>
    <xf numFmtId="0" fontId="91" fillId="40" borderId="28" xfId="0" applyFont="1" applyFill="1" applyBorder="1" applyAlignment="1" applyProtection="1">
      <alignment horizontal="left"/>
      <protection/>
    </xf>
    <xf numFmtId="0" fontId="91" fillId="40" borderId="29" xfId="0" applyFont="1" applyFill="1" applyBorder="1" applyAlignment="1" applyProtection="1">
      <alignment horizontal="left"/>
      <protection/>
    </xf>
    <xf numFmtId="0" fontId="91" fillId="40" borderId="32" xfId="0" applyFont="1" applyFill="1" applyBorder="1" applyAlignment="1" applyProtection="1">
      <alignment horizontal="left"/>
      <protection/>
    </xf>
    <xf numFmtId="0" fontId="91" fillId="40" borderId="33" xfId="0" applyFont="1" applyFill="1" applyBorder="1" applyAlignment="1" applyProtection="1">
      <alignment horizontal="left"/>
      <protection/>
    </xf>
    <xf numFmtId="0" fontId="91" fillId="40" borderId="34" xfId="0" applyFont="1" applyFill="1" applyBorder="1" applyAlignment="1" applyProtection="1">
      <alignment horizontal="left"/>
      <protection/>
    </xf>
    <xf numFmtId="0" fontId="90" fillId="38" borderId="35" xfId="0" applyFont="1" applyFill="1" applyBorder="1" applyAlignment="1">
      <alignment horizontal="center" vertical="center"/>
    </xf>
    <xf numFmtId="0" fontId="90" fillId="38" borderId="36" xfId="0" applyFont="1" applyFill="1" applyBorder="1" applyAlignment="1">
      <alignment horizontal="center" vertical="center"/>
    </xf>
    <xf numFmtId="0" fontId="90" fillId="38" borderId="37" xfId="0" applyFont="1" applyFill="1" applyBorder="1" applyAlignment="1">
      <alignment horizontal="center" vertical="center"/>
    </xf>
    <xf numFmtId="0" fontId="97" fillId="37" borderId="0" xfId="0" applyFont="1" applyFill="1" applyAlignment="1" applyProtection="1">
      <alignment/>
      <protection/>
    </xf>
    <xf numFmtId="0" fontId="90" fillId="38" borderId="35" xfId="0" applyFont="1" applyFill="1" applyBorder="1" applyAlignment="1">
      <alignment vertical="center"/>
    </xf>
    <xf numFmtId="188" fontId="88" fillId="37" borderId="0" xfId="0" applyNumberFormat="1" applyFont="1" applyFill="1" applyAlignment="1" applyProtection="1">
      <alignment/>
      <protection/>
    </xf>
    <xf numFmtId="0" fontId="90" fillId="38" borderId="27" xfId="0" applyFont="1" applyFill="1" applyBorder="1" applyAlignment="1">
      <alignment vertical="center"/>
    </xf>
    <xf numFmtId="0" fontId="90" fillId="38" borderId="28" xfId="0" applyFont="1" applyFill="1" applyBorder="1" applyAlignment="1">
      <alignment vertical="center"/>
    </xf>
    <xf numFmtId="0" fontId="90" fillId="38" borderId="29" xfId="0" applyFont="1" applyFill="1" applyBorder="1" applyAlignment="1">
      <alignment vertical="center"/>
    </xf>
    <xf numFmtId="0" fontId="90" fillId="38" borderId="38" xfId="0" applyFont="1" applyFill="1" applyBorder="1" applyAlignment="1">
      <alignment vertical="center"/>
    </xf>
    <xf numFmtId="0" fontId="90" fillId="38" borderId="39" xfId="0" applyFont="1" applyFill="1" applyBorder="1" applyAlignment="1">
      <alignment vertical="center"/>
    </xf>
    <xf numFmtId="0" fontId="88" fillId="0" borderId="18" xfId="0" applyFont="1" applyFill="1" applyBorder="1" applyAlignment="1" applyProtection="1">
      <alignment horizontal="left" vertical="center"/>
      <protection/>
    </xf>
    <xf numFmtId="0" fontId="88" fillId="0" borderId="18" xfId="0" applyFont="1" applyFill="1" applyBorder="1" applyAlignment="1" applyProtection="1">
      <alignment horizontal="left"/>
      <protection/>
    </xf>
    <xf numFmtId="0" fontId="96" fillId="40" borderId="27" xfId="0" applyFont="1" applyFill="1" applyBorder="1" applyAlignment="1">
      <alignment horizontal="left" vertical="center" wrapText="1"/>
    </xf>
    <xf numFmtId="0" fontId="96" fillId="40" borderId="29" xfId="0" applyFont="1" applyFill="1" applyBorder="1" applyAlignment="1">
      <alignment horizontal="left" vertical="center" wrapText="1"/>
    </xf>
    <xf numFmtId="0" fontId="88" fillId="37" borderId="0" xfId="0" applyFont="1" applyFill="1" applyBorder="1" applyAlignment="1" applyProtection="1">
      <alignment/>
      <protection/>
    </xf>
    <xf numFmtId="0" fontId="77" fillId="0" borderId="0" xfId="0" applyFont="1" applyAlignment="1">
      <alignment/>
    </xf>
    <xf numFmtId="0" fontId="24" fillId="0" borderId="0" xfId="0" applyFont="1" applyAlignment="1">
      <alignment vertical="center"/>
    </xf>
    <xf numFmtId="0" fontId="88" fillId="0" borderId="0" xfId="0" applyFont="1" applyAlignment="1">
      <alignment/>
    </xf>
    <xf numFmtId="0" fontId="78" fillId="0" borderId="0" xfId="91" applyAlignment="1" applyProtection="1">
      <alignment vertical="center" wrapText="1"/>
      <protection/>
    </xf>
    <xf numFmtId="0" fontId="0" fillId="0" borderId="0" xfId="0" applyAlignment="1">
      <alignment/>
    </xf>
    <xf numFmtId="0" fontId="87" fillId="0" borderId="0" xfId="0" applyFont="1" applyBorder="1" applyAlignment="1">
      <alignment/>
    </xf>
    <xf numFmtId="0" fontId="87" fillId="0" borderId="0" xfId="0" applyFont="1" applyAlignment="1">
      <alignment/>
    </xf>
    <xf numFmtId="0" fontId="98" fillId="0" borderId="0" xfId="0" applyFont="1" applyAlignment="1">
      <alignment/>
    </xf>
    <xf numFmtId="0" fontId="24" fillId="0" borderId="0" xfId="0" applyFont="1" applyAlignment="1">
      <alignment horizontal="left" vertical="center" indent="3"/>
    </xf>
    <xf numFmtId="0" fontId="99" fillId="38" borderId="40" xfId="0" applyFont="1" applyFill="1" applyBorder="1" applyAlignment="1">
      <alignment vertical="center"/>
    </xf>
    <xf numFmtId="0" fontId="2" fillId="37" borderId="40" xfId="0" applyFont="1" applyFill="1" applyBorder="1" applyAlignment="1">
      <alignment horizontal="left" vertical="center" wrapText="1"/>
    </xf>
    <xf numFmtId="0" fontId="25" fillId="37" borderId="40" xfId="0" applyFont="1" applyFill="1" applyBorder="1" applyAlignment="1">
      <alignment horizontal="left" vertical="center" wrapText="1"/>
    </xf>
    <xf numFmtId="0" fontId="89" fillId="40" borderId="40" xfId="0" applyFont="1" applyFill="1" applyBorder="1" applyAlignment="1">
      <alignment vertical="center" wrapText="1"/>
    </xf>
    <xf numFmtId="0" fontId="87" fillId="0" borderId="40" xfId="0" applyFont="1" applyFill="1" applyBorder="1" applyAlignment="1">
      <alignment vertical="center" wrapText="1"/>
    </xf>
    <xf numFmtId="0" fontId="87" fillId="37" borderId="40" xfId="0" applyFont="1" applyFill="1" applyBorder="1" applyAlignment="1">
      <alignment vertical="center"/>
    </xf>
    <xf numFmtId="0" fontId="87" fillId="37" borderId="40" xfId="0" applyFont="1" applyFill="1" applyBorder="1" applyAlignment="1">
      <alignment vertical="center" wrapText="1"/>
    </xf>
    <xf numFmtId="0" fontId="100" fillId="37" borderId="40" xfId="0" applyFont="1" applyFill="1" applyBorder="1" applyAlignment="1">
      <alignment horizontal="left" vertical="top" wrapText="1"/>
    </xf>
    <xf numFmtId="0" fontId="87" fillId="37" borderId="40" xfId="0" applyFont="1" applyFill="1" applyBorder="1" applyAlignment="1">
      <alignment horizontal="left" vertical="center" wrapText="1"/>
    </xf>
    <xf numFmtId="0" fontId="100" fillId="37" borderId="40" xfId="0" applyFont="1" applyFill="1" applyBorder="1" applyAlignment="1">
      <alignment vertical="top" wrapText="1"/>
    </xf>
    <xf numFmtId="0" fontId="101" fillId="0" borderId="40" xfId="0" applyFont="1" applyBorder="1" applyAlignment="1">
      <alignment horizontal="left" vertical="center" wrapText="1"/>
    </xf>
    <xf numFmtId="0" fontId="101" fillId="0" borderId="40" xfId="0" applyFont="1" applyBorder="1" applyAlignment="1">
      <alignment vertical="center" wrapText="1"/>
    </xf>
    <xf numFmtId="0" fontId="100" fillId="0" borderId="40" xfId="0" applyFont="1" applyBorder="1" applyAlignment="1">
      <alignment vertical="top"/>
    </xf>
    <xf numFmtId="0" fontId="100" fillId="0" borderId="40" xfId="0" applyFont="1" applyBorder="1" applyAlignment="1">
      <alignment vertical="top" wrapText="1"/>
    </xf>
    <xf numFmtId="0" fontId="100" fillId="37" borderId="40" xfId="0" applyFont="1" applyFill="1" applyBorder="1" applyAlignment="1">
      <alignment horizontal="left" vertical="center" wrapText="1"/>
    </xf>
    <xf numFmtId="0" fontId="87" fillId="0" borderId="40" xfId="0" applyFont="1" applyBorder="1" applyAlignment="1">
      <alignment vertical="center"/>
    </xf>
    <xf numFmtId="0" fontId="89" fillId="40" borderId="40" xfId="0" applyFont="1" applyFill="1" applyBorder="1" applyAlignment="1">
      <alignment vertical="center"/>
    </xf>
    <xf numFmtId="0" fontId="87" fillId="40" borderId="40" xfId="0" applyFont="1" applyFill="1" applyBorder="1" applyAlignment="1">
      <alignment vertical="center"/>
    </xf>
    <xf numFmtId="0" fontId="87" fillId="0" borderId="40" xfId="0" applyFont="1" applyBorder="1" applyAlignment="1">
      <alignment vertical="center" wrapText="1"/>
    </xf>
    <xf numFmtId="0" fontId="91" fillId="40" borderId="40" xfId="0" applyFont="1" applyFill="1" applyBorder="1" applyAlignment="1" applyProtection="1">
      <alignment horizontal="center" vertical="center"/>
      <protection/>
    </xf>
    <xf numFmtId="0" fontId="95" fillId="37" borderId="40" xfId="0" applyFont="1" applyFill="1" applyBorder="1" applyAlignment="1" applyProtection="1">
      <alignment horizontal="left" vertical="center"/>
      <protection/>
    </xf>
    <xf numFmtId="0" fontId="90" fillId="38" borderId="40" xfId="0" applyFont="1" applyFill="1" applyBorder="1" applyAlignment="1">
      <alignment horizontal="left" vertical="center" wrapText="1"/>
    </xf>
    <xf numFmtId="0" fontId="88" fillId="13" borderId="40" xfId="0" applyFont="1" applyFill="1" applyBorder="1" applyAlignment="1" applyProtection="1">
      <alignment horizontal="left" vertical="center"/>
      <protection/>
    </xf>
    <xf numFmtId="0" fontId="88" fillId="39" borderId="40" xfId="0" applyFont="1" applyFill="1" applyBorder="1" applyAlignment="1" applyProtection="1">
      <alignment horizontal="left" vertical="center"/>
      <protection/>
    </xf>
    <xf numFmtId="0" fontId="88" fillId="0" borderId="40" xfId="0" applyFont="1" applyFill="1" applyBorder="1" applyAlignment="1" applyProtection="1">
      <alignment horizontal="center" vertical="center"/>
      <protection/>
    </xf>
    <xf numFmtId="0" fontId="87" fillId="37" borderId="40" xfId="0" applyFont="1" applyFill="1" applyBorder="1" applyAlignment="1" applyProtection="1">
      <alignment vertical="center"/>
      <protection/>
    </xf>
    <xf numFmtId="0" fontId="102" fillId="38" borderId="40" xfId="0" applyFont="1" applyFill="1" applyBorder="1" applyAlignment="1">
      <alignment vertical="center"/>
    </xf>
    <xf numFmtId="0" fontId="100" fillId="0" borderId="40" xfId="0" applyFont="1" applyBorder="1" applyAlignment="1">
      <alignment/>
    </xf>
    <xf numFmtId="0" fontId="103" fillId="0" borderId="0" xfId="91" applyFont="1" applyAlignment="1" applyProtection="1">
      <alignment horizontal="right" vertical="center" wrapText="1"/>
      <protection/>
    </xf>
    <xf numFmtId="0" fontId="87" fillId="0" borderId="0" xfId="0" applyFont="1" applyAlignment="1">
      <alignment wrapText="1"/>
    </xf>
    <xf numFmtId="0" fontId="87" fillId="0" borderId="0" xfId="0" applyFont="1" applyAlignment="1">
      <alignment vertical="top" wrapText="1"/>
    </xf>
    <xf numFmtId="0" fontId="104" fillId="0" borderId="0" xfId="0" applyFont="1" applyAlignment="1">
      <alignment/>
    </xf>
    <xf numFmtId="0" fontId="98" fillId="0" borderId="40" xfId="0" applyFont="1" applyBorder="1" applyAlignment="1">
      <alignment/>
    </xf>
    <xf numFmtId="0" fontId="87" fillId="39" borderId="40" xfId="0" applyFont="1" applyFill="1" applyBorder="1" applyAlignment="1">
      <alignment/>
    </xf>
    <xf numFmtId="0" fontId="98" fillId="37" borderId="0" xfId="0" applyFont="1" applyFill="1" applyBorder="1" applyAlignment="1">
      <alignment/>
    </xf>
    <xf numFmtId="0" fontId="98" fillId="0" borderId="0" xfId="0" applyFont="1" applyBorder="1" applyAlignment="1">
      <alignment horizontal="left"/>
    </xf>
    <xf numFmtId="0" fontId="0" fillId="0" borderId="0" xfId="0" applyFont="1" applyBorder="1" applyAlignment="1">
      <alignment/>
    </xf>
    <xf numFmtId="0" fontId="105" fillId="37" borderId="0" xfId="91" applyFont="1" applyFill="1" applyBorder="1" applyAlignment="1" applyProtection="1">
      <alignment/>
      <protection locked="0"/>
    </xf>
    <xf numFmtId="0" fontId="0" fillId="37" borderId="0" xfId="0" applyFont="1" applyFill="1" applyBorder="1" applyAlignment="1">
      <alignment/>
    </xf>
    <xf numFmtId="0" fontId="102" fillId="38" borderId="40" xfId="0" applyFont="1" applyFill="1" applyBorder="1" applyAlignment="1">
      <alignment/>
    </xf>
    <xf numFmtId="0" fontId="0" fillId="37" borderId="0" xfId="0" applyFont="1" applyFill="1" applyAlignment="1">
      <alignment/>
    </xf>
    <xf numFmtId="0" fontId="0" fillId="0" borderId="0" xfId="0" applyFont="1" applyAlignment="1">
      <alignment/>
    </xf>
    <xf numFmtId="0" fontId="98" fillId="40" borderId="40" xfId="0" applyFont="1" applyFill="1" applyBorder="1" applyAlignment="1">
      <alignment vertical="center"/>
    </xf>
    <xf numFmtId="185" fontId="87" fillId="37" borderId="40" xfId="0" applyNumberFormat="1" applyFont="1" applyFill="1" applyBorder="1" applyAlignment="1">
      <alignment vertical="center"/>
    </xf>
    <xf numFmtId="188" fontId="87" fillId="37" borderId="40" xfId="0" applyNumberFormat="1" applyFont="1" applyFill="1" applyBorder="1" applyAlignment="1">
      <alignment vertical="center"/>
    </xf>
    <xf numFmtId="197" fontId="87" fillId="37" borderId="40" xfId="0" applyNumberFormat="1" applyFont="1" applyFill="1" applyBorder="1" applyAlignment="1">
      <alignment vertical="center"/>
    </xf>
    <xf numFmtId="1" fontId="87" fillId="37" borderId="40" xfId="0" applyNumberFormat="1" applyFont="1" applyFill="1" applyBorder="1" applyAlignment="1">
      <alignment vertical="center"/>
    </xf>
    <xf numFmtId="2" fontId="87" fillId="37" borderId="40" xfId="0" applyNumberFormat="1" applyFont="1" applyFill="1" applyBorder="1" applyAlignment="1">
      <alignment vertical="center"/>
    </xf>
    <xf numFmtId="184" fontId="87" fillId="37" borderId="40" xfId="0" applyNumberFormat="1" applyFont="1" applyFill="1" applyBorder="1" applyAlignment="1">
      <alignment vertical="center"/>
    </xf>
    <xf numFmtId="187" fontId="87" fillId="37" borderId="40" xfId="0" applyNumberFormat="1" applyFont="1" applyFill="1" applyBorder="1" applyAlignment="1">
      <alignment vertical="center"/>
    </xf>
    <xf numFmtId="0" fontId="87" fillId="0" borderId="0" xfId="0" applyFont="1" applyFill="1" applyAlignment="1">
      <alignment/>
    </xf>
    <xf numFmtId="0" fontId="92" fillId="37" borderId="0" xfId="0" applyFont="1" applyFill="1" applyAlignment="1" applyProtection="1">
      <alignment horizontal="right" vertical="center"/>
      <protection/>
    </xf>
    <xf numFmtId="0" fontId="104" fillId="39" borderId="40" xfId="0" applyFont="1" applyFill="1" applyBorder="1" applyAlignment="1">
      <alignment/>
    </xf>
    <xf numFmtId="0" fontId="87" fillId="37" borderId="40" xfId="0" applyFont="1" applyFill="1" applyBorder="1" applyAlignment="1" applyProtection="1">
      <alignment horizontal="left" vertical="center"/>
      <protection/>
    </xf>
    <xf numFmtId="0" fontId="88" fillId="13" borderId="41" xfId="0" applyFont="1" applyFill="1" applyBorder="1" applyAlignment="1" applyProtection="1">
      <alignment horizontal="left" vertical="center"/>
      <protection/>
    </xf>
    <xf numFmtId="0" fontId="87" fillId="37" borderId="41" xfId="0" applyFont="1" applyFill="1" applyBorder="1" applyAlignment="1" applyProtection="1">
      <alignment horizontal="left" vertical="center"/>
      <protection/>
    </xf>
    <xf numFmtId="0" fontId="87" fillId="0" borderId="0" xfId="0" applyFont="1" applyAlignment="1">
      <alignment vertical="center"/>
    </xf>
    <xf numFmtId="0" fontId="106" fillId="0" borderId="0" xfId="0" applyFont="1" applyFill="1" applyAlignment="1">
      <alignment wrapText="1"/>
    </xf>
    <xf numFmtId="0" fontId="106" fillId="0" borderId="0" xfId="0" applyFont="1" applyBorder="1" applyAlignment="1">
      <alignment vertical="top" wrapText="1"/>
    </xf>
    <xf numFmtId="183" fontId="87" fillId="13" borderId="40" xfId="46" applyNumberFormat="1" applyFont="1" applyFill="1" applyBorder="1" applyAlignment="1" applyProtection="1">
      <alignment horizontal="left" vertical="center"/>
      <protection locked="0"/>
    </xf>
    <xf numFmtId="183" fontId="87" fillId="13" borderId="40" xfId="46" applyNumberFormat="1" applyFont="1" applyFill="1" applyBorder="1" applyAlignment="1" applyProtection="1">
      <alignment horizontal="left"/>
      <protection locked="0"/>
    </xf>
    <xf numFmtId="183" fontId="98" fillId="39" borderId="18" xfId="46" applyNumberFormat="1" applyFont="1" applyFill="1" applyBorder="1" applyAlignment="1">
      <alignment/>
    </xf>
    <xf numFmtId="183" fontId="87" fillId="39" borderId="40" xfId="46" applyNumberFormat="1" applyFont="1" applyFill="1" applyBorder="1" applyAlignment="1">
      <alignment/>
    </xf>
    <xf numFmtId="183" fontId="98" fillId="39" borderId="40" xfId="46" applyNumberFormat="1" applyFont="1" applyFill="1" applyBorder="1" applyAlignment="1">
      <alignment/>
    </xf>
    <xf numFmtId="0" fontId="87" fillId="39" borderId="42" xfId="0" applyFont="1" applyFill="1" applyBorder="1" applyAlignment="1">
      <alignment/>
    </xf>
    <xf numFmtId="0" fontId="0" fillId="0" borderId="0" xfId="0" applyFill="1" applyAlignment="1">
      <alignment/>
    </xf>
    <xf numFmtId="0" fontId="88" fillId="39" borderId="40" xfId="0" applyFont="1" applyFill="1" applyBorder="1" applyAlignment="1" applyProtection="1">
      <alignment/>
      <protection/>
    </xf>
    <xf numFmtId="0" fontId="95" fillId="39" borderId="40" xfId="0" applyFont="1" applyFill="1" applyBorder="1" applyAlignment="1" applyProtection="1">
      <alignment/>
      <protection/>
    </xf>
    <xf numFmtId="0" fontId="91" fillId="40" borderId="0" xfId="0" applyFont="1" applyFill="1" applyBorder="1" applyAlignment="1">
      <alignment/>
    </xf>
    <xf numFmtId="0" fontId="88" fillId="39" borderId="40" xfId="0" applyFont="1" applyFill="1" applyBorder="1" applyAlignment="1" applyProtection="1">
      <alignment vertical="center"/>
      <protection/>
    </xf>
    <xf numFmtId="183" fontId="107" fillId="39" borderId="40" xfId="46" applyNumberFormat="1" applyFont="1" applyFill="1" applyBorder="1" applyAlignment="1">
      <alignment horizontal="right" vertical="center"/>
    </xf>
    <xf numFmtId="183" fontId="95" fillId="39" borderId="40" xfId="46" applyNumberFormat="1" applyFont="1" applyFill="1" applyBorder="1" applyAlignment="1" applyProtection="1">
      <alignment horizontal="right"/>
      <protection/>
    </xf>
    <xf numFmtId="0" fontId="91" fillId="40" borderId="40" xfId="0" applyFont="1" applyFill="1" applyBorder="1" applyAlignment="1" applyProtection="1">
      <alignment/>
      <protection/>
    </xf>
    <xf numFmtId="0" fontId="87" fillId="13" borderId="40" xfId="0" applyFont="1" applyFill="1" applyBorder="1" applyAlignment="1" applyProtection="1">
      <alignment/>
      <protection locked="0"/>
    </xf>
    <xf numFmtId="0" fontId="87" fillId="13" borderId="40" xfId="0" applyFont="1" applyFill="1" applyBorder="1" applyAlignment="1" applyProtection="1">
      <alignment vertical="top"/>
      <protection locked="0"/>
    </xf>
    <xf numFmtId="0" fontId="87" fillId="13" borderId="29" xfId="0" applyFont="1" applyFill="1" applyBorder="1" applyAlignment="1" applyProtection="1">
      <alignment vertical="center"/>
      <protection locked="0"/>
    </xf>
    <xf numFmtId="0" fontId="87" fillId="13" borderId="43" xfId="0" applyFont="1" applyFill="1" applyBorder="1" applyAlignment="1" applyProtection="1">
      <alignment/>
      <protection locked="0"/>
    </xf>
    <xf numFmtId="183" fontId="87" fillId="13" borderId="40" xfId="46" applyNumberFormat="1" applyFont="1" applyFill="1" applyBorder="1" applyAlignment="1" applyProtection="1">
      <alignment/>
      <protection locked="0"/>
    </xf>
    <xf numFmtId="0" fontId="88" fillId="37" borderId="0" xfId="0" applyFont="1" applyFill="1" applyAlignment="1" applyProtection="1">
      <alignment horizontal="right"/>
      <protection/>
    </xf>
    <xf numFmtId="0" fontId="0" fillId="0" borderId="0" xfId="0" applyAlignment="1">
      <alignment horizontal="right"/>
    </xf>
    <xf numFmtId="183" fontId="88" fillId="39" borderId="40" xfId="0" applyNumberFormat="1" applyFont="1" applyFill="1" applyBorder="1" applyAlignment="1" applyProtection="1">
      <alignment horizontal="right" vertical="center"/>
      <protection/>
    </xf>
    <xf numFmtId="183" fontId="88" fillId="39" borderId="40" xfId="46" applyNumberFormat="1" applyFont="1" applyFill="1" applyBorder="1" applyAlignment="1" applyProtection="1">
      <alignment horizontal="right" vertical="center"/>
      <protection/>
    </xf>
    <xf numFmtId="9" fontId="88" fillId="39" borderId="40" xfId="134" applyFont="1" applyFill="1" applyBorder="1" applyAlignment="1" applyProtection="1">
      <alignment horizontal="right" vertical="center"/>
      <protection/>
    </xf>
    <xf numFmtId="183" fontId="88" fillId="39" borderId="40" xfId="46" applyNumberFormat="1" applyFont="1" applyFill="1" applyBorder="1" applyAlignment="1" applyProtection="1">
      <alignment horizontal="right"/>
      <protection/>
    </xf>
    <xf numFmtId="183" fontId="88" fillId="13" borderId="40" xfId="46" applyNumberFormat="1" applyFont="1" applyFill="1" applyBorder="1" applyAlignment="1" applyProtection="1">
      <alignment horizontal="right"/>
      <protection locked="0"/>
    </xf>
    <xf numFmtId="0" fontId="98" fillId="0" borderId="0" xfId="0" applyFont="1" applyBorder="1" applyAlignment="1">
      <alignment/>
    </xf>
    <xf numFmtId="0" fontId="98" fillId="0" borderId="44" xfId="0" applyFont="1" applyBorder="1" applyAlignment="1">
      <alignment/>
    </xf>
    <xf numFmtId="0" fontId="0" fillId="39" borderId="1" xfId="0" applyFill="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11" xfId="0" applyBorder="1" applyAlignment="1">
      <alignment/>
    </xf>
    <xf numFmtId="0" fontId="0" fillId="0" borderId="51" xfId="0" applyBorder="1" applyAlignment="1">
      <alignment/>
    </xf>
    <xf numFmtId="9" fontId="0" fillId="0" borderId="0" xfId="134" applyFont="1" applyAlignment="1">
      <alignment/>
    </xf>
    <xf numFmtId="0" fontId="88" fillId="39" borderId="42" xfId="0" applyFont="1" applyFill="1" applyBorder="1" applyAlignment="1" applyProtection="1">
      <alignment/>
      <protection/>
    </xf>
    <xf numFmtId="183" fontId="88" fillId="39" borderId="1" xfId="46" applyNumberFormat="1" applyFont="1" applyFill="1" applyBorder="1" applyAlignment="1">
      <alignment horizontal="right"/>
    </xf>
    <xf numFmtId="183" fontId="88" fillId="39" borderId="1" xfId="46" applyNumberFormat="1" applyFont="1" applyFill="1" applyBorder="1" applyAlignment="1" applyProtection="1">
      <alignment horizontal="right" vertical="center"/>
      <protection/>
    </xf>
    <xf numFmtId="0" fontId="0" fillId="13" borderId="52" xfId="0" applyFill="1" applyBorder="1" applyAlignment="1" applyProtection="1">
      <alignment/>
      <protection locked="0"/>
    </xf>
    <xf numFmtId="0" fontId="106" fillId="0" borderId="0" xfId="0" applyFont="1" applyAlignment="1">
      <alignment wrapText="1"/>
    </xf>
    <xf numFmtId="0" fontId="106" fillId="0" borderId="0" xfId="0" applyFont="1" applyBorder="1" applyAlignment="1">
      <alignment horizontal="left" vertical="top" wrapText="1"/>
    </xf>
    <xf numFmtId="183" fontId="88" fillId="39" borderId="40" xfId="46" applyNumberFormat="1" applyFont="1" applyFill="1" applyBorder="1" applyAlignment="1">
      <alignment horizontal="right"/>
    </xf>
    <xf numFmtId="183" fontId="87" fillId="13" borderId="40" xfId="46" applyNumberFormat="1" applyFont="1" applyFill="1" applyBorder="1" applyAlignment="1" applyProtection="1">
      <alignment horizontal="right"/>
      <protection locked="0"/>
    </xf>
    <xf numFmtId="183" fontId="87" fillId="13" borderId="40" xfId="46" applyNumberFormat="1" applyFont="1" applyFill="1" applyBorder="1" applyAlignment="1" applyProtection="1">
      <alignment horizontal="right" vertical="center"/>
      <protection locked="0"/>
    </xf>
    <xf numFmtId="183" fontId="0" fillId="13" borderId="1" xfId="46" applyNumberFormat="1" applyFont="1" applyFill="1" applyBorder="1" applyAlignment="1" applyProtection="1">
      <alignment/>
      <protection locked="0"/>
    </xf>
    <xf numFmtId="0" fontId="87" fillId="0" borderId="0" xfId="0" applyFont="1" applyBorder="1" applyAlignment="1">
      <alignment horizontal="left" vertical="center"/>
    </xf>
    <xf numFmtId="0" fontId="0" fillId="0" borderId="0" xfId="111">
      <alignment/>
      <protection/>
    </xf>
    <xf numFmtId="183" fontId="87" fillId="0" borderId="0" xfId="46" applyNumberFormat="1" applyFont="1" applyFill="1" applyBorder="1" applyAlignment="1" applyProtection="1">
      <alignment/>
      <protection locked="0"/>
    </xf>
    <xf numFmtId="0" fontId="87" fillId="39" borderId="40" xfId="0" applyFont="1" applyFill="1" applyBorder="1" applyAlignment="1" applyProtection="1">
      <alignment/>
      <protection/>
    </xf>
    <xf numFmtId="9" fontId="0" fillId="39" borderId="52" xfId="134" applyFont="1" applyFill="1" applyBorder="1" applyAlignment="1" applyProtection="1">
      <alignment/>
      <protection/>
    </xf>
    <xf numFmtId="183" fontId="28" fillId="39" borderId="40" xfId="46" applyNumberFormat="1" applyFont="1" applyFill="1" applyBorder="1" applyAlignment="1">
      <alignment/>
    </xf>
    <xf numFmtId="0" fontId="25" fillId="37" borderId="40" xfId="0" applyFont="1" applyFill="1" applyBorder="1" applyAlignment="1">
      <alignment vertical="center" wrapText="1"/>
    </xf>
    <xf numFmtId="0" fontId="104" fillId="0" borderId="27" xfId="0" applyFont="1" applyBorder="1" applyAlignment="1">
      <alignment horizontal="left"/>
    </xf>
    <xf numFmtId="0" fontId="104" fillId="0" borderId="28" xfId="0" applyFont="1" applyBorder="1" applyAlignment="1">
      <alignment horizontal="left"/>
    </xf>
    <xf numFmtId="0" fontId="104" fillId="0" borderId="29" xfId="0" applyFont="1" applyBorder="1" applyAlignment="1">
      <alignment horizontal="left"/>
    </xf>
    <xf numFmtId="0" fontId="25" fillId="37" borderId="40" xfId="0" applyFont="1" applyFill="1" applyBorder="1" applyAlignment="1" applyProtection="1">
      <alignment horizontal="left" vertical="center"/>
      <protection/>
    </xf>
    <xf numFmtId="183" fontId="25" fillId="13" borderId="40" xfId="46" applyNumberFormat="1" applyFont="1" applyFill="1" applyBorder="1" applyAlignment="1" applyProtection="1">
      <alignment horizontal="right" vertical="center"/>
      <protection locked="0"/>
    </xf>
    <xf numFmtId="0" fontId="2" fillId="39" borderId="40" xfId="0" applyFont="1" applyFill="1" applyBorder="1" applyAlignment="1" applyProtection="1">
      <alignment/>
      <protection/>
    </xf>
    <xf numFmtId="0" fontId="25" fillId="37" borderId="40" xfId="0" applyFont="1" applyFill="1" applyBorder="1" applyAlignment="1" applyProtection="1">
      <alignment horizontal="left" vertical="center" wrapText="1"/>
      <protection/>
    </xf>
    <xf numFmtId="183" fontId="104" fillId="39" borderId="18" xfId="46" applyNumberFormat="1" applyFont="1" applyFill="1" applyBorder="1" applyAlignment="1">
      <alignment/>
    </xf>
    <xf numFmtId="183" fontId="87" fillId="13" borderId="41" xfId="46" applyNumberFormat="1" applyFont="1" applyFill="1" applyBorder="1" applyAlignment="1" applyProtection="1">
      <alignment horizontal="left"/>
      <protection locked="0"/>
    </xf>
    <xf numFmtId="0" fontId="87" fillId="37" borderId="1" xfId="0" applyFont="1" applyFill="1" applyBorder="1" applyAlignment="1" applyProtection="1">
      <alignment horizontal="left" vertical="center"/>
      <protection/>
    </xf>
    <xf numFmtId="183" fontId="87" fillId="13" borderId="1" xfId="46" applyNumberFormat="1" applyFont="1" applyFill="1" applyBorder="1" applyAlignment="1" applyProtection="1">
      <alignment horizontal="left"/>
      <protection locked="0"/>
    </xf>
    <xf numFmtId="0" fontId="91" fillId="0" borderId="0" xfId="0" applyFont="1" applyAlignment="1">
      <alignment/>
    </xf>
    <xf numFmtId="0" fontId="98" fillId="40" borderId="40" xfId="0" applyFont="1" applyFill="1" applyBorder="1" applyAlignment="1">
      <alignment vertical="center" wrapText="1"/>
    </xf>
    <xf numFmtId="0" fontId="100" fillId="0" borderId="40" xfId="0" applyFont="1" applyBorder="1" applyAlignment="1">
      <alignment horizontal="left" vertical="top" wrapText="1"/>
    </xf>
    <xf numFmtId="0" fontId="89" fillId="40" borderId="40" xfId="0" applyFont="1" applyFill="1" applyBorder="1" applyAlignment="1">
      <alignment horizontal="left" vertical="center" wrapText="1"/>
    </xf>
    <xf numFmtId="0" fontId="87" fillId="37" borderId="40" xfId="0" applyFont="1" applyFill="1" applyBorder="1" applyAlignment="1">
      <alignment horizontal="center" vertical="top" wrapText="1"/>
    </xf>
    <xf numFmtId="0" fontId="99" fillId="38" borderId="40" xfId="0" applyFont="1" applyFill="1" applyBorder="1" applyAlignment="1">
      <alignment horizontal="left" vertical="center" wrapText="1"/>
    </xf>
    <xf numFmtId="0" fontId="2" fillId="37" borderId="40" xfId="0" applyFont="1" applyFill="1" applyBorder="1" applyAlignment="1" applyProtection="1">
      <alignment horizontal="left" vertical="center"/>
      <protection/>
    </xf>
    <xf numFmtId="0" fontId="88" fillId="37" borderId="40" xfId="0" applyFont="1" applyFill="1" applyBorder="1" applyAlignment="1" applyProtection="1">
      <alignment horizontal="left"/>
      <protection/>
    </xf>
    <xf numFmtId="0" fontId="91" fillId="40" borderId="40" xfId="0" applyFont="1" applyFill="1" applyBorder="1" applyAlignment="1" applyProtection="1">
      <alignment horizontal="left"/>
      <protection/>
    </xf>
    <xf numFmtId="0" fontId="102" fillId="38" borderId="42" xfId="0" applyFont="1" applyFill="1" applyBorder="1" applyAlignment="1">
      <alignment horizontal="left" vertical="center"/>
    </xf>
    <xf numFmtId="0" fontId="102" fillId="38" borderId="44" xfId="0" applyFont="1" applyFill="1" applyBorder="1" applyAlignment="1">
      <alignment horizontal="left" vertical="center"/>
    </xf>
    <xf numFmtId="0" fontId="102" fillId="38" borderId="43" xfId="0" applyFont="1" applyFill="1" applyBorder="1" applyAlignment="1">
      <alignment horizontal="left" vertical="center"/>
    </xf>
    <xf numFmtId="0" fontId="88" fillId="13" borderId="40" xfId="0" applyFont="1" applyFill="1" applyBorder="1" applyAlignment="1" applyProtection="1">
      <alignment/>
      <protection locked="0"/>
    </xf>
    <xf numFmtId="0" fontId="92" fillId="13" borderId="40" xfId="0" applyFont="1" applyFill="1" applyBorder="1" applyAlignment="1" applyProtection="1">
      <alignment/>
      <protection locked="0"/>
    </xf>
    <xf numFmtId="0" fontId="98" fillId="40" borderId="53" xfId="0" applyFont="1" applyFill="1" applyBorder="1" applyAlignment="1">
      <alignment horizontal="left" vertical="center" wrapText="1"/>
    </xf>
    <xf numFmtId="0" fontId="98" fillId="40" borderId="0" xfId="0" applyFont="1" applyFill="1" applyBorder="1" applyAlignment="1">
      <alignment horizontal="left" vertical="center" wrapText="1"/>
    </xf>
    <xf numFmtId="0" fontId="99" fillId="38" borderId="54" xfId="0" applyFont="1" applyFill="1" applyBorder="1" applyAlignment="1">
      <alignment horizontal="left" vertical="center"/>
    </xf>
    <xf numFmtId="0" fontId="99" fillId="38" borderId="55" xfId="0" applyFont="1" applyFill="1" applyBorder="1" applyAlignment="1">
      <alignment horizontal="left" vertical="center"/>
    </xf>
    <xf numFmtId="0" fontId="99" fillId="38" borderId="52" xfId="0" applyFont="1" applyFill="1" applyBorder="1" applyAlignment="1">
      <alignment horizontal="left" vertical="center"/>
    </xf>
    <xf numFmtId="0" fontId="98" fillId="40" borderId="1" xfId="0" applyFont="1" applyFill="1" applyBorder="1" applyAlignment="1">
      <alignment horizontal="left" vertical="center" wrapText="1"/>
    </xf>
    <xf numFmtId="0" fontId="88" fillId="39" borderId="1" xfId="0" applyFont="1" applyFill="1" applyBorder="1" applyAlignment="1" applyProtection="1">
      <alignment horizontal="left"/>
      <protection/>
    </xf>
    <xf numFmtId="0" fontId="2" fillId="37" borderId="1" xfId="0" applyFont="1" applyFill="1" applyBorder="1" applyAlignment="1" applyProtection="1">
      <alignment horizontal="left" vertical="center"/>
      <protection/>
    </xf>
    <xf numFmtId="0" fontId="88" fillId="37" borderId="40" xfId="0" applyFont="1" applyFill="1" applyBorder="1" applyAlignment="1" applyProtection="1">
      <alignment horizontal="left" vertical="center"/>
      <protection/>
    </xf>
    <xf numFmtId="0" fontId="98" fillId="40" borderId="40" xfId="0" applyFont="1" applyFill="1" applyBorder="1" applyAlignment="1">
      <alignment horizontal="left" vertical="center" wrapText="1"/>
    </xf>
    <xf numFmtId="0" fontId="108" fillId="0" borderId="40" xfId="0" applyFont="1" applyBorder="1" applyAlignment="1">
      <alignment horizontal="left"/>
    </xf>
    <xf numFmtId="0" fontId="108" fillId="37" borderId="40" xfId="0" applyFont="1" applyFill="1" applyBorder="1" applyAlignment="1" applyProtection="1">
      <alignment horizontal="left" vertical="center"/>
      <protection/>
    </xf>
    <xf numFmtId="0" fontId="2" fillId="37" borderId="42" xfId="0" applyFont="1" applyFill="1" applyBorder="1" applyAlignment="1" applyProtection="1">
      <alignment horizontal="left" vertical="center"/>
      <protection/>
    </xf>
    <xf numFmtId="0" fontId="2" fillId="37" borderId="44" xfId="0" applyFont="1" applyFill="1" applyBorder="1" applyAlignment="1" applyProtection="1">
      <alignment horizontal="left" vertical="center"/>
      <protection/>
    </xf>
    <xf numFmtId="0" fontId="2" fillId="37" borderId="43" xfId="0" applyFont="1" applyFill="1" applyBorder="1" applyAlignment="1" applyProtection="1">
      <alignment horizontal="left" vertical="center"/>
      <protection/>
    </xf>
    <xf numFmtId="0" fontId="98" fillId="40" borderId="42" xfId="0" applyFont="1" applyFill="1" applyBorder="1" applyAlignment="1">
      <alignment horizontal="left" vertical="center" wrapText="1"/>
    </xf>
    <xf numFmtId="0" fontId="98" fillId="40" borderId="44" xfId="0" applyFont="1" applyFill="1" applyBorder="1" applyAlignment="1">
      <alignment horizontal="left" vertical="center" wrapText="1"/>
    </xf>
    <xf numFmtId="0" fontId="98" fillId="40" borderId="43" xfId="0" applyFont="1" applyFill="1" applyBorder="1" applyAlignment="1">
      <alignment horizontal="left" vertical="center" wrapText="1"/>
    </xf>
    <xf numFmtId="15" fontId="88" fillId="13" borderId="40" xfId="0" applyNumberFormat="1" applyFont="1" applyFill="1" applyBorder="1" applyAlignment="1" applyProtection="1">
      <alignment horizontal="left" vertical="center"/>
      <protection locked="0"/>
    </xf>
    <xf numFmtId="0" fontId="87" fillId="37" borderId="40" xfId="0" applyFont="1" applyFill="1" applyBorder="1" applyAlignment="1" applyProtection="1">
      <alignment horizontal="left" vertical="center"/>
      <protection/>
    </xf>
    <xf numFmtId="0" fontId="87" fillId="37" borderId="40" xfId="0" applyFont="1" applyFill="1" applyBorder="1" applyAlignment="1" applyProtection="1">
      <alignment horizontal="left" vertical="center" wrapText="1"/>
      <protection/>
    </xf>
    <xf numFmtId="0" fontId="88" fillId="13" borderId="40" xfId="0" applyFont="1" applyFill="1" applyBorder="1" applyAlignment="1" applyProtection="1">
      <alignment vertical="center"/>
      <protection locked="0"/>
    </xf>
    <xf numFmtId="0" fontId="88" fillId="37" borderId="40" xfId="0" applyFont="1" applyFill="1" applyBorder="1" applyAlignment="1" applyProtection="1">
      <alignment horizontal="center"/>
      <protection/>
    </xf>
    <xf numFmtId="0" fontId="99" fillId="38" borderId="40" xfId="0" applyFont="1" applyFill="1" applyBorder="1" applyAlignment="1">
      <alignment horizontal="left" vertical="center"/>
    </xf>
    <xf numFmtId="0" fontId="106" fillId="0" borderId="40" xfId="0" applyFont="1" applyBorder="1" applyAlignment="1">
      <alignment horizontal="left" wrapText="1"/>
    </xf>
    <xf numFmtId="0" fontId="87" fillId="0" borderId="40" xfId="0" applyFont="1" applyBorder="1" applyAlignment="1">
      <alignment horizontal="center"/>
    </xf>
    <xf numFmtId="0" fontId="78" fillId="0" borderId="0" xfId="91" applyAlignment="1" applyProtection="1">
      <alignment horizontal="right" vertical="center" wrapText="1"/>
      <protection locked="0"/>
    </xf>
    <xf numFmtId="0" fontId="87" fillId="0" borderId="40" xfId="0" applyFont="1" applyBorder="1" applyAlignment="1">
      <alignment horizontal="left"/>
    </xf>
    <xf numFmtId="0" fontId="87" fillId="0" borderId="27" xfId="0" applyFont="1" applyBorder="1" applyAlignment="1">
      <alignment horizontal="left"/>
    </xf>
    <xf numFmtId="0" fontId="87" fillId="0" borderId="28" xfId="0" applyFont="1" applyBorder="1" applyAlignment="1">
      <alignment horizontal="left"/>
    </xf>
    <xf numFmtId="0" fontId="87" fillId="0" borderId="29" xfId="0" applyFont="1" applyBorder="1" applyAlignment="1">
      <alignment horizontal="left"/>
    </xf>
    <xf numFmtId="0" fontId="88" fillId="37" borderId="40" xfId="0" applyFont="1" applyFill="1" applyBorder="1" applyAlignment="1" applyProtection="1">
      <alignment horizontal="left" vertical="center" wrapText="1"/>
      <protection/>
    </xf>
    <xf numFmtId="0" fontId="87" fillId="0" borderId="40" xfId="0" applyFont="1" applyBorder="1" applyAlignment="1">
      <alignment horizontal="left" wrapText="1"/>
    </xf>
    <xf numFmtId="0" fontId="25" fillId="0" borderId="42" xfId="0" applyFont="1" applyBorder="1" applyAlignment="1">
      <alignment vertical="top" wrapText="1"/>
    </xf>
    <xf numFmtId="0" fontId="25" fillId="0" borderId="43" xfId="0" applyFont="1" applyBorder="1" applyAlignment="1">
      <alignment vertical="top" wrapText="1"/>
    </xf>
    <xf numFmtId="0" fontId="87" fillId="0" borderId="40" xfId="0" applyFont="1" applyBorder="1" applyAlignment="1">
      <alignment horizontal="left" vertical="top" wrapText="1"/>
    </xf>
    <xf numFmtId="0" fontId="87" fillId="0" borderId="40" xfId="0" applyFont="1" applyBorder="1" applyAlignment="1">
      <alignment vertical="top"/>
    </xf>
    <xf numFmtId="0" fontId="87" fillId="0" borderId="40" xfId="0" applyFont="1" applyBorder="1" applyAlignment="1">
      <alignment vertical="top" wrapText="1"/>
    </xf>
    <xf numFmtId="0" fontId="90" fillId="38" borderId="40" xfId="0" applyFont="1" applyFill="1" applyBorder="1" applyAlignment="1">
      <alignment horizontal="left" vertical="center" wrapText="1"/>
    </xf>
    <xf numFmtId="0" fontId="98" fillId="0" borderId="27" xfId="0" applyFont="1" applyBorder="1" applyAlignment="1">
      <alignment horizontal="left"/>
    </xf>
    <xf numFmtId="0" fontId="98" fillId="0" borderId="28" xfId="0" applyFont="1" applyBorder="1" applyAlignment="1">
      <alignment horizontal="left"/>
    </xf>
    <xf numFmtId="0" fontId="98" fillId="0" borderId="29" xfId="0" applyFont="1" applyBorder="1" applyAlignment="1">
      <alignment horizontal="left"/>
    </xf>
    <xf numFmtId="0" fontId="103" fillId="0" borderId="0" xfId="91" applyFont="1" applyBorder="1" applyAlignment="1" applyProtection="1">
      <alignment horizontal="right" vertical="center" wrapText="1"/>
      <protection/>
    </xf>
    <xf numFmtId="0" fontId="103" fillId="0" borderId="0" xfId="91" applyFont="1" applyAlignment="1" applyProtection="1">
      <alignment horizontal="right" vertical="center" wrapText="1"/>
      <protection/>
    </xf>
    <xf numFmtId="0" fontId="98" fillId="0" borderId="40" xfId="0" applyFont="1" applyBorder="1" applyAlignment="1">
      <alignment horizontal="left"/>
    </xf>
    <xf numFmtId="0" fontId="106" fillId="0" borderId="53" xfId="0" applyFont="1" applyBorder="1" applyAlignment="1">
      <alignment horizontal="right" wrapText="1"/>
    </xf>
    <xf numFmtId="0" fontId="106" fillId="0" borderId="0" xfId="0" applyFont="1" applyAlignment="1">
      <alignment horizontal="right" wrapText="1"/>
    </xf>
    <xf numFmtId="0" fontId="106" fillId="0" borderId="56" xfId="0" applyFont="1" applyBorder="1" applyAlignment="1">
      <alignment horizontal="left" vertical="top" wrapText="1"/>
    </xf>
    <xf numFmtId="0" fontId="106" fillId="0" borderId="57" xfId="0" applyFont="1" applyBorder="1" applyAlignment="1">
      <alignment horizontal="left" vertical="top" wrapText="1"/>
    </xf>
    <xf numFmtId="0" fontId="106" fillId="0" borderId="53" xfId="0" applyFont="1" applyBorder="1" applyAlignment="1">
      <alignment horizontal="left" vertical="top" wrapText="1"/>
    </xf>
    <xf numFmtId="0" fontId="106" fillId="0" borderId="58" xfId="0" applyFont="1" applyBorder="1" applyAlignment="1">
      <alignment horizontal="left" vertical="top" wrapText="1"/>
    </xf>
    <xf numFmtId="0" fontId="106" fillId="0" borderId="59" xfId="0" applyFont="1" applyBorder="1" applyAlignment="1">
      <alignment horizontal="left" vertical="top" wrapText="1"/>
    </xf>
    <xf numFmtId="0" fontId="106" fillId="0" borderId="60" xfId="0" applyFont="1" applyBorder="1" applyAlignment="1">
      <alignment horizontal="left" vertical="top" wrapText="1"/>
    </xf>
    <xf numFmtId="0" fontId="87" fillId="0" borderId="42" xfId="0" applyFont="1" applyBorder="1" applyAlignment="1">
      <alignment horizontal="left"/>
    </xf>
    <xf numFmtId="0" fontId="87" fillId="0" borderId="44" xfId="0" applyFont="1" applyBorder="1" applyAlignment="1">
      <alignment horizontal="left"/>
    </xf>
    <xf numFmtId="0" fontId="87" fillId="0" borderId="43" xfId="0" applyFont="1" applyBorder="1" applyAlignment="1">
      <alignment horizontal="left"/>
    </xf>
    <xf numFmtId="0" fontId="98" fillId="0" borderId="0" xfId="0" applyFont="1" applyBorder="1" applyAlignment="1">
      <alignment horizontal="left"/>
    </xf>
    <xf numFmtId="0" fontId="87" fillId="0" borderId="40" xfId="0" applyFont="1" applyBorder="1" applyAlignment="1">
      <alignment horizontal="left" vertical="center" wrapText="1"/>
    </xf>
    <xf numFmtId="0" fontId="87" fillId="0" borderId="41" xfId="0" applyFont="1" applyBorder="1" applyAlignment="1">
      <alignment horizontal="left" vertical="center" wrapText="1"/>
    </xf>
    <xf numFmtId="0" fontId="87" fillId="0" borderId="40" xfId="0" applyFont="1" applyBorder="1" applyAlignment="1">
      <alignment horizontal="left" vertical="center"/>
    </xf>
    <xf numFmtId="0" fontId="99" fillId="38" borderId="53" xfId="0" applyFont="1" applyFill="1" applyBorder="1" applyAlignment="1">
      <alignment horizontal="left" vertical="center" wrapText="1"/>
    </xf>
    <xf numFmtId="0" fontId="99" fillId="38" borderId="0" xfId="0" applyFont="1" applyFill="1" applyBorder="1" applyAlignment="1">
      <alignment horizontal="left" vertical="center" wrapText="1"/>
    </xf>
    <xf numFmtId="0" fontId="99" fillId="38" borderId="61" xfId="0" applyFont="1" applyFill="1" applyBorder="1" applyAlignment="1">
      <alignment horizontal="left" vertical="center" wrapText="1"/>
    </xf>
    <xf numFmtId="0" fontId="98" fillId="0" borderId="40" xfId="0" applyFont="1" applyBorder="1" applyAlignment="1">
      <alignment horizontal="center"/>
    </xf>
    <xf numFmtId="0" fontId="106" fillId="0" borderId="45" xfId="0" applyFont="1" applyBorder="1" applyAlignment="1">
      <alignment horizontal="left" vertical="top" wrapText="1"/>
    </xf>
    <xf numFmtId="0" fontId="106" fillId="0" borderId="46" xfId="0" applyFont="1" applyBorder="1" applyAlignment="1">
      <alignment horizontal="left" vertical="top" wrapText="1"/>
    </xf>
    <xf numFmtId="0" fontId="106" fillId="0" borderId="47" xfId="0" applyFont="1" applyBorder="1" applyAlignment="1">
      <alignment horizontal="left" vertical="top" wrapText="1"/>
    </xf>
    <xf numFmtId="0" fontId="106" fillId="0" borderId="48" xfId="0" applyFont="1" applyBorder="1" applyAlignment="1">
      <alignment horizontal="left" vertical="top" wrapText="1"/>
    </xf>
    <xf numFmtId="0" fontId="106" fillId="0" borderId="0" xfId="0" applyFont="1" applyBorder="1" applyAlignment="1">
      <alignment horizontal="left" vertical="top" wrapText="1"/>
    </xf>
    <xf numFmtId="0" fontId="106" fillId="0" borderId="49" xfId="0" applyFont="1" applyBorder="1" applyAlignment="1">
      <alignment horizontal="left" vertical="top" wrapText="1"/>
    </xf>
    <xf numFmtId="0" fontId="106" fillId="0" borderId="50" xfId="0" applyFont="1" applyBorder="1" applyAlignment="1">
      <alignment horizontal="left" vertical="top" wrapText="1"/>
    </xf>
    <xf numFmtId="0" fontId="106" fillId="0" borderId="11" xfId="0" applyFont="1" applyBorder="1" applyAlignment="1">
      <alignment horizontal="left" vertical="top" wrapText="1"/>
    </xf>
    <xf numFmtId="0" fontId="106" fillId="0" borderId="51" xfId="0" applyFont="1" applyBorder="1" applyAlignment="1">
      <alignment horizontal="left" vertical="top" wrapText="1"/>
    </xf>
    <xf numFmtId="0" fontId="0" fillId="0" borderId="0" xfId="0" applyAlignment="1">
      <alignment/>
    </xf>
    <xf numFmtId="0" fontId="98" fillId="0" borderId="42" xfId="0" applyFont="1" applyBorder="1" applyAlignment="1">
      <alignment horizontal="left"/>
    </xf>
    <xf numFmtId="0" fontId="98" fillId="0" borderId="44" xfId="0" applyFont="1" applyBorder="1" applyAlignment="1">
      <alignment horizontal="left"/>
    </xf>
    <xf numFmtId="0" fontId="98" fillId="0" borderId="43" xfId="0" applyFont="1" applyBorder="1" applyAlignment="1">
      <alignment horizontal="left"/>
    </xf>
    <xf numFmtId="0" fontId="0" fillId="0" borderId="54" xfId="0" applyBorder="1" applyAlignment="1">
      <alignment horizontal="left" wrapText="1"/>
    </xf>
    <xf numFmtId="0" fontId="0" fillId="0" borderId="55" xfId="0" applyBorder="1" applyAlignment="1">
      <alignment horizontal="left" wrapText="1"/>
    </xf>
    <xf numFmtId="0" fontId="0" fillId="0" borderId="52" xfId="0" applyBorder="1" applyAlignment="1">
      <alignment horizontal="left" wrapText="1"/>
    </xf>
    <xf numFmtId="0" fontId="98" fillId="0" borderId="1" xfId="0" applyFont="1" applyBorder="1" applyAlignment="1">
      <alignment horizontal="left" wrapText="1"/>
    </xf>
    <xf numFmtId="0" fontId="0" fillId="0" borderId="45"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0" fillId="0" borderId="50" xfId="0" applyBorder="1" applyAlignment="1">
      <alignment horizontal="left" wrapText="1"/>
    </xf>
    <xf numFmtId="0" fontId="0" fillId="0" borderId="11" xfId="0" applyBorder="1" applyAlignment="1">
      <alignment horizontal="left" wrapText="1"/>
    </xf>
    <xf numFmtId="0" fontId="0" fillId="0" borderId="51" xfId="0" applyBorder="1" applyAlignment="1">
      <alignment horizontal="left" wrapText="1"/>
    </xf>
    <xf numFmtId="0" fontId="0" fillId="0" borderId="40" xfId="0" applyBorder="1" applyAlignment="1">
      <alignment horizontal="center"/>
    </xf>
    <xf numFmtId="0" fontId="2" fillId="13" borderId="27" xfId="0" applyFont="1" applyFill="1" applyBorder="1" applyAlignment="1" applyProtection="1">
      <alignment horizontal="left" vertical="top"/>
      <protection locked="0"/>
    </xf>
    <xf numFmtId="0" fontId="2" fillId="13" borderId="28" xfId="0" applyFont="1" applyFill="1" applyBorder="1" applyAlignment="1" applyProtection="1">
      <alignment horizontal="left" vertical="top"/>
      <protection locked="0"/>
    </xf>
    <xf numFmtId="0" fontId="2" fillId="13" borderId="29" xfId="0" applyFont="1" applyFill="1" applyBorder="1" applyAlignment="1" applyProtection="1">
      <alignment horizontal="left" vertical="top"/>
      <protection locked="0"/>
    </xf>
    <xf numFmtId="0" fontId="88" fillId="37" borderId="18" xfId="0" applyFont="1" applyFill="1" applyBorder="1" applyAlignment="1" applyProtection="1">
      <alignment horizontal="center"/>
      <protection/>
    </xf>
    <xf numFmtId="0" fontId="90" fillId="38" borderId="18" xfId="0" applyFont="1" applyFill="1" applyBorder="1" applyAlignment="1">
      <alignment horizontal="left" vertical="center" wrapText="1"/>
    </xf>
    <xf numFmtId="0" fontId="91" fillId="40" borderId="27" xfId="0" applyFont="1" applyFill="1" applyBorder="1" applyAlignment="1" applyProtection="1">
      <alignment horizontal="left" vertical="center"/>
      <protection/>
    </xf>
    <xf numFmtId="0" fontId="91" fillId="40" borderId="28" xfId="0" applyFont="1" applyFill="1" applyBorder="1" applyAlignment="1" applyProtection="1">
      <alignment horizontal="left" vertical="center"/>
      <protection/>
    </xf>
    <xf numFmtId="0" fontId="91" fillId="40" borderId="29" xfId="0" applyFont="1" applyFill="1" applyBorder="1" applyAlignment="1" applyProtection="1">
      <alignment horizontal="left" vertical="center"/>
      <protection/>
    </xf>
    <xf numFmtId="0" fontId="109" fillId="7" borderId="62" xfId="0" applyFont="1" applyFill="1" applyBorder="1" applyAlignment="1" applyProtection="1">
      <alignment horizontal="center" vertical="top" wrapText="1"/>
      <protection/>
    </xf>
    <xf numFmtId="0" fontId="109" fillId="7" borderId="63" xfId="0" applyFont="1" applyFill="1" applyBorder="1" applyAlignment="1" applyProtection="1">
      <alignment horizontal="center" vertical="top" wrapText="1"/>
      <protection/>
    </xf>
    <xf numFmtId="0" fontId="109" fillId="7" borderId="64" xfId="0" applyFont="1" applyFill="1" applyBorder="1" applyAlignment="1" applyProtection="1">
      <alignment horizontal="center" vertical="top" wrapText="1"/>
      <protection/>
    </xf>
    <xf numFmtId="0" fontId="109" fillId="7" borderId="65" xfId="0" applyFont="1" applyFill="1" applyBorder="1" applyAlignment="1" applyProtection="1">
      <alignment horizontal="center" vertical="top" wrapText="1"/>
      <protection/>
    </xf>
    <xf numFmtId="0" fontId="109" fillId="7" borderId="0" xfId="0" applyFont="1" applyFill="1" applyBorder="1" applyAlignment="1" applyProtection="1">
      <alignment horizontal="center" vertical="top" wrapText="1"/>
      <protection/>
    </xf>
    <xf numFmtId="0" fontId="109" fillId="7" borderId="61" xfId="0" applyFont="1" applyFill="1" applyBorder="1" applyAlignment="1" applyProtection="1">
      <alignment horizontal="center" vertical="top" wrapText="1"/>
      <protection/>
    </xf>
    <xf numFmtId="0" fontId="109" fillId="7" borderId="38" xfId="0" applyFont="1" applyFill="1" applyBorder="1" applyAlignment="1" applyProtection="1">
      <alignment horizontal="center" vertical="top" wrapText="1"/>
      <protection/>
    </xf>
    <xf numFmtId="0" fontId="109" fillId="7" borderId="39" xfId="0" applyFont="1" applyFill="1" applyBorder="1" applyAlignment="1" applyProtection="1">
      <alignment horizontal="center" vertical="top" wrapText="1"/>
      <protection/>
    </xf>
    <xf numFmtId="0" fontId="109" fillId="7" borderId="66" xfId="0" applyFont="1" applyFill="1" applyBorder="1" applyAlignment="1" applyProtection="1">
      <alignment horizontal="center" vertical="top" wrapText="1"/>
      <protection/>
    </xf>
    <xf numFmtId="0" fontId="88" fillId="37" borderId="18" xfId="0" applyFont="1" applyFill="1" applyBorder="1" applyAlignment="1" applyProtection="1">
      <alignment horizontal="left" vertical="center"/>
      <protection/>
    </xf>
  </cellXfs>
  <cellStyles count="150">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old GHG Numbers (0.00)" xfId="42"/>
    <cellStyle name="Calculation" xfId="43"/>
    <cellStyle name="Check Cell" xfId="44"/>
    <cellStyle name="Column heading" xfId="45"/>
    <cellStyle name="Comma" xfId="46"/>
    <cellStyle name="Comma [0]" xfId="47"/>
    <cellStyle name="Comma 2" xfId="48"/>
    <cellStyle name="Comma 2 2" xfId="49"/>
    <cellStyle name="Comma 2 2 2" xfId="50"/>
    <cellStyle name="Comma 2 3" xfId="51"/>
    <cellStyle name="Comma 2 4" xfId="52"/>
    <cellStyle name="Comma 3" xfId="53"/>
    <cellStyle name="Comma 3 2" xfId="54"/>
    <cellStyle name="Comma 3 2 2" xfId="55"/>
    <cellStyle name="Comma 3 3" xfId="56"/>
    <cellStyle name="Comma 4" xfId="57"/>
    <cellStyle name="Comma 4 2" xfId="58"/>
    <cellStyle name="Comma 5" xfId="59"/>
    <cellStyle name="Comma 6" xfId="60"/>
    <cellStyle name="Comma0" xfId="61"/>
    <cellStyle name="Corner heading" xfId="62"/>
    <cellStyle name="Currency" xfId="63"/>
    <cellStyle name="Currency [0]" xfId="64"/>
    <cellStyle name="Currency0" xfId="65"/>
    <cellStyle name="Data" xfId="66"/>
    <cellStyle name="Data no deci" xfId="67"/>
    <cellStyle name="Data Superscript" xfId="68"/>
    <cellStyle name="Data_1-1A-Regular" xfId="69"/>
    <cellStyle name="Data-one deci" xfId="70"/>
    <cellStyle name="Date" xfId="71"/>
    <cellStyle name="Explanatory Text" xfId="72"/>
    <cellStyle name="Fixed" xfId="73"/>
    <cellStyle name="Followed Hyperlink" xfId="74"/>
    <cellStyle name="Good" xfId="75"/>
    <cellStyle name="Heading 1" xfId="76"/>
    <cellStyle name="Heading 1 2" xfId="77"/>
    <cellStyle name="Heading 2" xfId="78"/>
    <cellStyle name="Heading 2 2" xfId="79"/>
    <cellStyle name="Heading 3" xfId="80"/>
    <cellStyle name="Heading 4" xfId="81"/>
    <cellStyle name="Headline"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Hyperlink 2" xfId="92"/>
    <cellStyle name="Hyperlink 3" xfId="93"/>
    <cellStyle name="Hyperlink 4" xfId="94"/>
    <cellStyle name="Input" xfId="95"/>
    <cellStyle name="Linked Cell" xfId="96"/>
    <cellStyle name="Milliers [0]_Annex_comb_guideline_version4-2" xfId="97"/>
    <cellStyle name="Milliers_Annex_comb_guideline_version4-2" xfId="98"/>
    <cellStyle name="Monétaire [0]_Annex comb guideline 4-7" xfId="99"/>
    <cellStyle name="Monétaire_Annex_comb_guideline_version4-2" xfId="100"/>
    <cellStyle name="Neutral" xfId="101"/>
    <cellStyle name="Normal 11" xfId="102"/>
    <cellStyle name="Normal 11 2" xfId="103"/>
    <cellStyle name="Normal 2" xfId="104"/>
    <cellStyle name="Normal 3" xfId="105"/>
    <cellStyle name="Normal 3 2" xfId="106"/>
    <cellStyle name="Normal 3 2 2" xfId="107"/>
    <cellStyle name="Normal 3 3" xfId="108"/>
    <cellStyle name="Normal 4" xfId="109"/>
    <cellStyle name="Normal 4 2" xfId="110"/>
    <cellStyle name="Normal 4 2 2" xfId="111"/>
    <cellStyle name="Normal 4 3" xfId="112"/>
    <cellStyle name="Normal 4 4" xfId="113"/>
    <cellStyle name="Normal 4 5" xfId="114"/>
    <cellStyle name="Normal 5" xfId="115"/>
    <cellStyle name="Normal 5 2" xfId="116"/>
    <cellStyle name="Normal 5 2 2" xfId="117"/>
    <cellStyle name="Normal 5 3" xfId="118"/>
    <cellStyle name="Normal 5 4" xfId="119"/>
    <cellStyle name="Normal 6" xfId="120"/>
    <cellStyle name="Normal 6 2" xfId="121"/>
    <cellStyle name="Normal 7" xfId="122"/>
    <cellStyle name="Normal 7 2" xfId="123"/>
    <cellStyle name="Normal 8" xfId="124"/>
    <cellStyle name="Normal 8 2" xfId="125"/>
    <cellStyle name="Normal 9" xfId="126"/>
    <cellStyle name="Normal GHG Numbers (0.00)" xfId="127"/>
    <cellStyle name="Normal GHG Textfiels Bold" xfId="128"/>
    <cellStyle name="Normal GHG whole table" xfId="129"/>
    <cellStyle name="Normal GHG-Shade" xfId="130"/>
    <cellStyle name="Note" xfId="131"/>
    <cellStyle name="Output" xfId="132"/>
    <cellStyle name="Pattern" xfId="133"/>
    <cellStyle name="Percent" xfId="134"/>
    <cellStyle name="Reference" xfId="135"/>
    <cellStyle name="Row heading" xfId="136"/>
    <cellStyle name="Source Hed" xfId="137"/>
    <cellStyle name="Source Letter" xfId="138"/>
    <cellStyle name="Source Superscript" xfId="139"/>
    <cellStyle name="Source Text" xfId="140"/>
    <cellStyle name="Standard_CRF Inventar" xfId="141"/>
    <cellStyle name="State" xfId="142"/>
    <cellStyle name="Superscript" xfId="143"/>
    <cellStyle name="Superscript- regular" xfId="144"/>
    <cellStyle name="Table Data" xfId="145"/>
    <cellStyle name="Table Head Top" xfId="146"/>
    <cellStyle name="Table Hed Side" xfId="147"/>
    <cellStyle name="Table Title" xfId="148"/>
    <cellStyle name="Title" xfId="149"/>
    <cellStyle name="Title Text" xfId="150"/>
    <cellStyle name="Title Text 1" xfId="151"/>
    <cellStyle name="Title Text 2" xfId="152"/>
    <cellStyle name="Title-1" xfId="153"/>
    <cellStyle name="Title-2" xfId="154"/>
    <cellStyle name="Title-3" xfId="155"/>
    <cellStyle name="Total" xfId="156"/>
    <cellStyle name="Total 2" xfId="157"/>
    <cellStyle name="Warning Text" xfId="158"/>
    <cellStyle name="Wrap" xfId="159"/>
    <cellStyle name="Wrap Bold" xfId="160"/>
    <cellStyle name="Wrap Title" xfId="161"/>
    <cellStyle name="Wrap_NTS99-~11" xfId="162"/>
    <cellStyle name="標準_CRF1999" xfId="163"/>
  </cellStyles>
  <dxfs count="3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28575</xdr:rowOff>
    </xdr:from>
    <xdr:to>
      <xdr:col>1</xdr:col>
      <xdr:colOff>1466850</xdr:colOff>
      <xdr:row>1</xdr:row>
      <xdr:rowOff>800100</xdr:rowOff>
    </xdr:to>
    <xdr:pic>
      <xdr:nvPicPr>
        <xdr:cNvPr id="1" name="Picture 2"/>
        <xdr:cNvPicPr preferRelativeResize="1">
          <a:picLocks noChangeAspect="1"/>
        </xdr:cNvPicPr>
      </xdr:nvPicPr>
      <xdr:blipFill>
        <a:blip r:embed="rId1"/>
        <a:stretch>
          <a:fillRect/>
        </a:stretch>
      </xdr:blipFill>
      <xdr:spPr>
        <a:xfrm>
          <a:off x="361950" y="285750"/>
          <a:ext cx="14382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1438275</xdr:colOff>
      <xdr:row>2</xdr:row>
      <xdr:rowOff>9525</xdr:rowOff>
    </xdr:to>
    <xdr:pic>
      <xdr:nvPicPr>
        <xdr:cNvPr id="1" name="Picture 2"/>
        <xdr:cNvPicPr preferRelativeResize="1">
          <a:picLocks noChangeAspect="1"/>
        </xdr:cNvPicPr>
      </xdr:nvPicPr>
      <xdr:blipFill>
        <a:blip r:embed="rId1"/>
        <a:stretch>
          <a:fillRect/>
        </a:stretch>
      </xdr:blipFill>
      <xdr:spPr>
        <a:xfrm>
          <a:off x="295275" y="247650"/>
          <a:ext cx="14382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2</xdr:col>
      <xdr:colOff>1085850</xdr:colOff>
      <xdr:row>4</xdr:row>
      <xdr:rowOff>161925</xdr:rowOff>
    </xdr:to>
    <xdr:pic>
      <xdr:nvPicPr>
        <xdr:cNvPr id="1" name="Picture 2"/>
        <xdr:cNvPicPr preferRelativeResize="1">
          <a:picLocks noChangeAspect="1"/>
        </xdr:cNvPicPr>
      </xdr:nvPicPr>
      <xdr:blipFill>
        <a:blip r:embed="rId1"/>
        <a:stretch>
          <a:fillRect/>
        </a:stretch>
      </xdr:blipFill>
      <xdr:spPr>
        <a:xfrm>
          <a:off x="390525" y="295275"/>
          <a:ext cx="14573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200025</xdr:rowOff>
    </xdr:from>
    <xdr:to>
      <xdr:col>2</xdr:col>
      <xdr:colOff>447675</xdr:colOff>
      <xdr:row>5</xdr:row>
      <xdr:rowOff>9525</xdr:rowOff>
    </xdr:to>
    <xdr:pic>
      <xdr:nvPicPr>
        <xdr:cNvPr id="1" name="Picture 2"/>
        <xdr:cNvPicPr preferRelativeResize="1">
          <a:picLocks noChangeAspect="1"/>
        </xdr:cNvPicPr>
      </xdr:nvPicPr>
      <xdr:blipFill>
        <a:blip r:embed="rId1"/>
        <a:stretch>
          <a:fillRect/>
        </a:stretch>
      </xdr:blipFill>
      <xdr:spPr>
        <a:xfrm>
          <a:off x="333375" y="200025"/>
          <a:ext cx="144780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3</xdr:col>
      <xdr:colOff>123825</xdr:colOff>
      <xdr:row>5</xdr:row>
      <xdr:rowOff>0</xdr:rowOff>
    </xdr:to>
    <xdr:pic>
      <xdr:nvPicPr>
        <xdr:cNvPr id="1" name="Picture 2"/>
        <xdr:cNvPicPr preferRelativeResize="1">
          <a:picLocks noChangeAspect="1"/>
        </xdr:cNvPicPr>
      </xdr:nvPicPr>
      <xdr:blipFill>
        <a:blip r:embed="rId1"/>
        <a:stretch>
          <a:fillRect/>
        </a:stretch>
      </xdr:blipFill>
      <xdr:spPr>
        <a:xfrm>
          <a:off x="342900" y="219075"/>
          <a:ext cx="144780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28575</xdr:rowOff>
    </xdr:from>
    <xdr:to>
      <xdr:col>2</xdr:col>
      <xdr:colOff>857250</xdr:colOff>
      <xdr:row>4</xdr:row>
      <xdr:rowOff>238125</xdr:rowOff>
    </xdr:to>
    <xdr:pic>
      <xdr:nvPicPr>
        <xdr:cNvPr id="1" name="Picture 2"/>
        <xdr:cNvPicPr preferRelativeResize="1">
          <a:picLocks noChangeAspect="1"/>
        </xdr:cNvPicPr>
      </xdr:nvPicPr>
      <xdr:blipFill>
        <a:blip r:embed="rId1"/>
        <a:stretch>
          <a:fillRect/>
        </a:stretch>
      </xdr:blipFill>
      <xdr:spPr>
        <a:xfrm>
          <a:off x="314325" y="228600"/>
          <a:ext cx="1447800"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47625</xdr:rowOff>
    </xdr:from>
    <xdr:to>
      <xdr:col>3</xdr:col>
      <xdr:colOff>238125</xdr:colOff>
      <xdr:row>5</xdr:row>
      <xdr:rowOff>38100</xdr:rowOff>
    </xdr:to>
    <xdr:pic>
      <xdr:nvPicPr>
        <xdr:cNvPr id="1" name="Picture 2"/>
        <xdr:cNvPicPr preferRelativeResize="1">
          <a:picLocks noChangeAspect="1"/>
        </xdr:cNvPicPr>
      </xdr:nvPicPr>
      <xdr:blipFill>
        <a:blip r:embed="rId1"/>
        <a:stretch>
          <a:fillRect/>
        </a:stretch>
      </xdr:blipFill>
      <xdr:spPr>
        <a:xfrm>
          <a:off x="323850" y="238125"/>
          <a:ext cx="14287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xdr:rowOff>
    </xdr:from>
    <xdr:to>
      <xdr:col>1</xdr:col>
      <xdr:colOff>1466850</xdr:colOff>
      <xdr:row>5</xdr:row>
      <xdr:rowOff>0</xdr:rowOff>
    </xdr:to>
    <xdr:pic>
      <xdr:nvPicPr>
        <xdr:cNvPr id="1" name="Picture 2"/>
        <xdr:cNvPicPr preferRelativeResize="1">
          <a:picLocks noChangeAspect="1"/>
        </xdr:cNvPicPr>
      </xdr:nvPicPr>
      <xdr:blipFill>
        <a:blip r:embed="rId1"/>
        <a:stretch>
          <a:fillRect/>
        </a:stretch>
      </xdr:blipFill>
      <xdr:spPr>
        <a:xfrm>
          <a:off x="304800" y="200025"/>
          <a:ext cx="1447800" cy="752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47625</xdr:rowOff>
    </xdr:from>
    <xdr:to>
      <xdr:col>2</xdr:col>
      <xdr:colOff>1666875</xdr:colOff>
      <xdr:row>1</xdr:row>
      <xdr:rowOff>695325</xdr:rowOff>
    </xdr:to>
    <xdr:pic>
      <xdr:nvPicPr>
        <xdr:cNvPr id="1" name="Picture 4" descr="ITP"/>
        <xdr:cNvPicPr preferRelativeResize="1">
          <a:picLocks noChangeAspect="1"/>
        </xdr:cNvPicPr>
      </xdr:nvPicPr>
      <xdr:blipFill>
        <a:blip r:embed="rId1"/>
        <a:stretch>
          <a:fillRect/>
        </a:stretch>
      </xdr:blipFill>
      <xdr:spPr>
        <a:xfrm>
          <a:off x="371475" y="209550"/>
          <a:ext cx="18859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knasdata07\CIMSHARED\Users\uktpjclark\AppData\Local\Microsoft\Windows\Temporary%20Internet%20Files\Content.Outlook\MQ3J4HT9\Excel%20questionnaire%20v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knasdata07\CIMSHARED\Users\Ndesolino\Documents\Energy\Crc\CRC_Source_List_To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sheetName val="Intro"/>
      <sheetName val="Section A - Scope"/>
      <sheetName val="Section B - Unconditioned"/>
      <sheetName val="Section C - Laundry"/>
      <sheetName val="Section D - Transport"/>
      <sheetName val="Section E - Fugitive emissions"/>
      <sheetName val="Section F - Seasonality"/>
      <sheetName val="Annex - Conversion Factors"/>
      <sheetName val="Table 1 - Stationary combustion"/>
      <sheetName val="Table 5 - Electricity US"/>
      <sheetName val="Table 8 - Elec other countries"/>
      <sheetName val="Table 9 - Transport fuel use"/>
      <sheetName val="Table 11 - Transp vehicle dist."/>
      <sheetName val="Answer sheet"/>
      <sheetName val="Notes"/>
    </sheetNames>
    <sheetDataSet>
      <sheetData sheetId="14">
        <row r="5">
          <cell r="C5" t="str">
            <v>Yes</v>
          </cell>
        </row>
        <row r="6">
          <cell r="C6"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 ME"/>
      <sheetName val="ORGANISATIONAL STRUCTURE INFO"/>
      <sheetName val="PRIMARY MEMBER DATA"/>
      <sheetName val="UNDERTAKING 1 DATA"/>
      <sheetName val="UNDERTAKING 2 DATA"/>
      <sheetName val="UNDERTAKING 3 DATA"/>
      <sheetName val="UNDERTAKING 4 DATA"/>
      <sheetName val="UNDERTAKING 5 DATA"/>
      <sheetName val="UNDERTAKING 6 DATA"/>
      <sheetName val="UNDERTAKING 7 DATA"/>
      <sheetName val="UNDERTAKING 8 DATA"/>
      <sheetName val="UNDERTAKING 9 DATA"/>
      <sheetName val="UNDERTAKING 10 DATA"/>
      <sheetName val="WHOLE GROUP SUMMARY"/>
      <sheetName val="OUTPUT CHARTS"/>
      <sheetName val="PRIMARY MEMBER OUTPUTS"/>
      <sheetName val="UNDERTAKING 1 OUTPUTS"/>
      <sheetName val="UNDERTAKING 2 OUTPUTS"/>
      <sheetName val="UNDERTAKING 3 OUTPUTS"/>
      <sheetName val="UNDERTAKING 4 OUTPUTS"/>
      <sheetName val="UNDERTAKING 5 OUTPUTS"/>
      <sheetName val="UNDERTAKING 6 OUTPUTS"/>
      <sheetName val="UNDERTAKING 7 OUTPUTS"/>
      <sheetName val="UNDERTAKING 8 OUTPUTS"/>
      <sheetName val="UNDERTAKING 9 OUTPUTS"/>
      <sheetName val="UNDERTAKING 10 OUTPUTS"/>
      <sheetName val="Sheet1"/>
    </sheetNames>
    <sheetDataSet>
      <sheetData sheetId="2">
        <row r="15">
          <cell r="A15" t="str">
            <v>Electricity</v>
          </cell>
        </row>
        <row r="116">
          <cell r="A116" t="str">
            <v>Gas</v>
          </cell>
        </row>
        <row r="711">
          <cell r="D711" t="str">
            <v>Select from list</v>
          </cell>
          <cell r="E711" t="str">
            <v>-</v>
          </cell>
          <cell r="F711" t="str">
            <v>Select from list</v>
          </cell>
          <cell r="G711" t="str">
            <v>-</v>
          </cell>
        </row>
        <row r="712">
          <cell r="D712" t="str">
            <v>GB 00 (HH Metered)</v>
          </cell>
          <cell r="E712" t="str">
            <v>Core</v>
          </cell>
          <cell r="F712" t="str">
            <v>Remotely Read AMR Meters</v>
          </cell>
          <cell r="G712" t="str">
            <v>Core</v>
          </cell>
        </row>
        <row r="713">
          <cell r="D713" t="str">
            <v>GB 01 (Domestic)</v>
          </cell>
          <cell r="E713" t="str">
            <v>Residual</v>
          </cell>
          <cell r="F713" t="str">
            <v>Daily Read Meter</v>
          </cell>
          <cell r="G713" t="str">
            <v>Core</v>
          </cell>
        </row>
        <row r="714">
          <cell r="D714" t="str">
            <v>GB 02 (Domestic)</v>
          </cell>
          <cell r="E714" t="str">
            <v>Residual</v>
          </cell>
          <cell r="F714" t="str">
            <v>Non-Daily Meter  &gt;73200 kWh</v>
          </cell>
          <cell r="G714" t="str">
            <v>Core</v>
          </cell>
        </row>
        <row r="715">
          <cell r="D715" t="str">
            <v>GB 03 (Non Domestic)</v>
          </cell>
          <cell r="E715" t="str">
            <v>Residual</v>
          </cell>
          <cell r="F715" t="str">
            <v>Non-Daily Meter ≤73200 kWh</v>
          </cell>
          <cell r="G715" t="str">
            <v>Residual</v>
          </cell>
        </row>
        <row r="716">
          <cell r="D716" t="str">
            <v>GB 04 (Non Domestic)</v>
          </cell>
          <cell r="E716" t="str">
            <v>Residual</v>
          </cell>
          <cell r="G716" t="str">
            <v>N/A (mandatory HHM)</v>
          </cell>
        </row>
        <row r="717">
          <cell r="D717" t="str">
            <v>GB 05 (Non Domestic)</v>
          </cell>
          <cell r="E717" t="str">
            <v>Core</v>
          </cell>
        </row>
        <row r="718">
          <cell r="D718" t="str">
            <v>GB 06 (Non Domestic)</v>
          </cell>
          <cell r="E718" t="str">
            <v>Core</v>
          </cell>
        </row>
        <row r="719">
          <cell r="D719" t="str">
            <v>GB 07 (Non Domestic)</v>
          </cell>
          <cell r="E719" t="str">
            <v>Core</v>
          </cell>
        </row>
        <row r="720">
          <cell r="D720" t="str">
            <v>GB 08 (Non Domestic)</v>
          </cell>
          <cell r="E720" t="str">
            <v>Core</v>
          </cell>
        </row>
        <row r="721">
          <cell r="D721" t="str">
            <v>GB Pseudo HHM</v>
          </cell>
          <cell r="E721" t="str">
            <v>Core</v>
          </cell>
        </row>
        <row r="722">
          <cell r="D722" t="str">
            <v>GB Remotely Read AMR Meters</v>
          </cell>
          <cell r="E722" t="str">
            <v>Core</v>
          </cell>
        </row>
        <row r="723">
          <cell r="D723" t="str">
            <v>NI Core</v>
          </cell>
          <cell r="E723" t="str">
            <v>Core</v>
          </cell>
        </row>
        <row r="724">
          <cell r="D724" t="str">
            <v>NI Residual</v>
          </cell>
          <cell r="E724" t="str">
            <v>Residual</v>
          </cell>
        </row>
        <row r="725">
          <cell r="D725" t="str">
            <v>Other Residual</v>
          </cell>
          <cell r="E725" t="str">
            <v>Residual</v>
          </cell>
        </row>
        <row r="731">
          <cell r="A731" t="str">
            <v>Select from list</v>
          </cell>
          <cell r="C731" t="str">
            <v>-</v>
          </cell>
          <cell r="D731">
            <v>0</v>
          </cell>
        </row>
        <row r="732">
          <cell r="A732" t="str">
            <v>Aviation Spirit</v>
          </cell>
          <cell r="C732" t="str">
            <v>Tonnes</v>
          </cell>
          <cell r="D732">
            <v>3.128</v>
          </cell>
        </row>
        <row r="733">
          <cell r="A733" t="str">
            <v>Aviation Turbine Fuel</v>
          </cell>
          <cell r="C733" t="str">
            <v>Tonnes</v>
          </cell>
          <cell r="D733">
            <v>3.15</v>
          </cell>
        </row>
        <row r="734">
          <cell r="A734" t="str">
            <v>Basic Oxygen Steel (BOS) gas</v>
          </cell>
          <cell r="C734" t="str">
            <v>kWh</v>
          </cell>
          <cell r="D734">
            <v>0.000996</v>
          </cell>
        </row>
        <row r="735">
          <cell r="A735" t="str">
            <v>Blast Furnace Gas</v>
          </cell>
          <cell r="C735" t="str">
            <v>kWh</v>
          </cell>
          <cell r="D735">
            <v>0.000996</v>
          </cell>
        </row>
        <row r="736">
          <cell r="A736" t="str">
            <v>Burning (Oil/Kerosene/Paraffin)</v>
          </cell>
          <cell r="C736" t="str">
            <v>litres</v>
          </cell>
          <cell r="D736">
            <v>0.002532</v>
          </cell>
          <cell r="G736" t="str">
            <v>Select from list</v>
          </cell>
          <cell r="H736" t="str">
            <v>-</v>
          </cell>
          <cell r="I736">
            <v>0</v>
          </cell>
        </row>
        <row r="737">
          <cell r="A737" t="str">
            <v>Cement industry coal</v>
          </cell>
          <cell r="C737" t="str">
            <v>Tonnes</v>
          </cell>
          <cell r="D737">
            <v>2.373</v>
          </cell>
          <cell r="G737" t="str">
            <v>Electricity</v>
          </cell>
          <cell r="H737" t="str">
            <v>kWh</v>
          </cell>
          <cell r="I737">
            <v>0.000541</v>
          </cell>
        </row>
        <row r="738">
          <cell r="A738" t="str">
            <v>Coke Oven Gas</v>
          </cell>
          <cell r="C738" t="str">
            <v>kWh</v>
          </cell>
          <cell r="D738">
            <v>0.000146</v>
          </cell>
          <cell r="G738" t="str">
            <v>Gas</v>
          </cell>
          <cell r="H738" t="str">
            <v>kWh</v>
          </cell>
          <cell r="I738">
            <v>0.00018360000000000002</v>
          </cell>
        </row>
        <row r="739">
          <cell r="A739" t="str">
            <v>Commercial/Public Sector Coal</v>
          </cell>
          <cell r="C739" t="str">
            <v>Tonnes</v>
          </cell>
          <cell r="D739">
            <v>2.577</v>
          </cell>
        </row>
        <row r="740">
          <cell r="A740" t="str">
            <v>Coking Coal</v>
          </cell>
          <cell r="C740" t="str">
            <v>Tonnes</v>
          </cell>
          <cell r="D740">
            <v>2.932</v>
          </cell>
        </row>
        <row r="741">
          <cell r="A741" t="str">
            <v>Colliery Methane</v>
          </cell>
          <cell r="C741" t="str">
            <v>kWh</v>
          </cell>
          <cell r="D741">
            <v>0.000184</v>
          </cell>
        </row>
        <row r="742">
          <cell r="A742" t="str">
            <v>Diesel</v>
          </cell>
          <cell r="C742" t="str">
            <v>litres</v>
          </cell>
          <cell r="D742">
            <v>0.002639</v>
          </cell>
        </row>
        <row r="743">
          <cell r="A743" t="str">
            <v>Fuel Oil</v>
          </cell>
          <cell r="C743" t="str">
            <v>Tonnes</v>
          </cell>
          <cell r="D743">
            <v>3.216</v>
          </cell>
        </row>
        <row r="744">
          <cell r="A744" t="str">
            <v>Gas Oil</v>
          </cell>
          <cell r="C744" t="str">
            <v>litres</v>
          </cell>
          <cell r="D744">
            <v>0.002762</v>
          </cell>
        </row>
        <row r="745">
          <cell r="A745" t="str">
            <v>Industrial Coal</v>
          </cell>
          <cell r="C745" t="str">
            <v>Tonnes</v>
          </cell>
          <cell r="D745">
            <v>2.314</v>
          </cell>
        </row>
        <row r="746">
          <cell r="A746" t="str">
            <v>Liquid Petroleum Gas (LPG)</v>
          </cell>
          <cell r="C746" t="str">
            <v>litres</v>
          </cell>
          <cell r="D746">
            <v>0.0014950000000000002</v>
          </cell>
        </row>
        <row r="747">
          <cell r="A747" t="str">
            <v>Lignite</v>
          </cell>
          <cell r="C747" t="str">
            <v>Tonnes</v>
          </cell>
          <cell r="D747">
            <v>1.203</v>
          </cell>
        </row>
        <row r="748">
          <cell r="A748" t="str">
            <v>Peat</v>
          </cell>
          <cell r="C748" t="str">
            <v>Tonnes</v>
          </cell>
          <cell r="D748">
            <v>1.357</v>
          </cell>
        </row>
        <row r="749">
          <cell r="A749" t="str">
            <v>Naphtha</v>
          </cell>
          <cell r="C749" t="str">
            <v>Tonnes</v>
          </cell>
          <cell r="D749">
            <v>3.1310000000000002</v>
          </cell>
        </row>
        <row r="750">
          <cell r="A750" t="str">
            <v>Natural Gas</v>
          </cell>
          <cell r="C750" t="str">
            <v>kWh</v>
          </cell>
          <cell r="D750">
            <v>0.00018360000000000002</v>
          </cell>
        </row>
        <row r="751">
          <cell r="A751" t="str">
            <v>Other Petroleum Gas</v>
          </cell>
          <cell r="C751" t="str">
            <v>kWh</v>
          </cell>
          <cell r="D751">
            <v>0.00020569999999999999</v>
          </cell>
        </row>
        <row r="752">
          <cell r="A752" t="str">
            <v>Petrol</v>
          </cell>
          <cell r="C752" t="str">
            <v>litres</v>
          </cell>
          <cell r="D752">
            <v>0.0023035</v>
          </cell>
        </row>
        <row r="753">
          <cell r="A753" t="str">
            <v>Petroleum Coke</v>
          </cell>
          <cell r="C753" t="str">
            <v>Tonnes</v>
          </cell>
          <cell r="D753">
            <v>2.981</v>
          </cell>
        </row>
        <row r="754">
          <cell r="A754" t="str">
            <v>Scrap Tyres</v>
          </cell>
          <cell r="C754" t="str">
            <v>Tonnes</v>
          </cell>
          <cell r="D754">
            <v>1.669</v>
          </cell>
        </row>
        <row r="755">
          <cell r="A755" t="str">
            <v>Solid Smokeless Fuel</v>
          </cell>
          <cell r="C755" t="str">
            <v>Tonnes</v>
          </cell>
          <cell r="D755">
            <v>2.81</v>
          </cell>
        </row>
        <row r="756">
          <cell r="A756" t="str">
            <v>Sour Gas</v>
          </cell>
          <cell r="C756" t="str">
            <v>kWh</v>
          </cell>
          <cell r="D756">
            <v>0.0002397</v>
          </cell>
        </row>
        <row r="757">
          <cell r="A757" t="str">
            <v>Waste</v>
          </cell>
          <cell r="C757" t="str">
            <v>Tonnes</v>
          </cell>
          <cell r="D757">
            <v>0.275</v>
          </cell>
        </row>
        <row r="758">
          <cell r="A758" t="str">
            <v>Waste Oils</v>
          </cell>
          <cell r="C758" t="str">
            <v>Tonnes</v>
          </cell>
          <cell r="D758">
            <v>3.0260000000000002</v>
          </cell>
        </row>
        <row r="759">
          <cell r="A759" t="str">
            <v>Waste Solvents</v>
          </cell>
          <cell r="C759" t="str">
            <v>Tonnes</v>
          </cell>
          <cell r="D759">
            <v>1.613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hyperlink" Target="http://www.onlineconversion.com/" TargetMode="Externa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pageSetUpPr fitToPage="1"/>
  </sheetPr>
  <dimension ref="B2:B15"/>
  <sheetViews>
    <sheetView showGridLines="0" tabSelected="1" zoomScale="90" zoomScaleNormal="90" zoomScaleSheetLayoutView="85" workbookViewId="0" topLeftCell="A1">
      <selection activeCell="B2" sqref="B2"/>
    </sheetView>
  </sheetViews>
  <sheetFormatPr defaultColWidth="0" defaultRowHeight="15" zeroHeight="1"/>
  <cols>
    <col min="1" max="1" width="5.00390625" style="1" customWidth="1"/>
    <col min="2" max="2" width="133.421875" style="1" customWidth="1"/>
    <col min="3" max="3" width="5.00390625" style="0" customWidth="1"/>
    <col min="4" max="255" width="0" style="1" hidden="1" customWidth="1"/>
    <col min="256" max="16384" width="9.140625" style="1" hidden="1" customWidth="1"/>
  </cols>
  <sheetData>
    <row r="1" ht="20.25" customHeight="1"/>
    <row r="2" ht="64.5" customHeight="1">
      <c r="B2" s="121"/>
    </row>
    <row r="3" ht="27.75" customHeight="1">
      <c r="B3" s="120" t="s">
        <v>377</v>
      </c>
    </row>
    <row r="4" ht="91.5" customHeight="1">
      <c r="B4" s="122" t="s">
        <v>378</v>
      </c>
    </row>
    <row r="5" ht="37.5" customHeight="1">
      <c r="B5" s="122" t="s">
        <v>381</v>
      </c>
    </row>
    <row r="6" ht="22.5" customHeight="1">
      <c r="B6" s="120" t="s">
        <v>379</v>
      </c>
    </row>
    <row r="7" ht="22.5" customHeight="1">
      <c r="B7" s="123" t="s">
        <v>380</v>
      </c>
    </row>
    <row r="8" ht="147" customHeight="1">
      <c r="B8" s="124" t="s">
        <v>387</v>
      </c>
    </row>
    <row r="9" ht="22.5" customHeight="1">
      <c r="B9" s="123" t="s">
        <v>384</v>
      </c>
    </row>
    <row r="10" ht="51.75" customHeight="1">
      <c r="B10" s="126" t="s">
        <v>383</v>
      </c>
    </row>
    <row r="11" ht="22.5" customHeight="1">
      <c r="B11" s="123" t="s">
        <v>388</v>
      </c>
    </row>
    <row r="12" ht="64.5" customHeight="1">
      <c r="B12" s="126" t="s">
        <v>385</v>
      </c>
    </row>
    <row r="13" ht="22.5" customHeight="1">
      <c r="B13" s="123" t="s">
        <v>382</v>
      </c>
    </row>
    <row r="14" ht="52.5" customHeight="1">
      <c r="B14" s="126" t="s">
        <v>386</v>
      </c>
    </row>
    <row r="15" ht="18" customHeight="1">
      <c r="B15" s="3" t="s">
        <v>467</v>
      </c>
    </row>
  </sheetData>
  <sheetProtection sheet="1" objects="1" scenarios="1" selectLockedCells="1" selectUnlockedCells="1"/>
  <printOptions/>
  <pageMargins left="0.7086614173228347" right="0.7086614173228347" top="0.7480314960629921" bottom="0.7480314960629921" header="0.31496062992125984" footer="0.31496062992125984"/>
  <pageSetup fitToHeight="1" fitToWidth="1" horizontalDpi="600" verticalDpi="600" orientation="landscape" paperSize="9" scale="70"/>
  <drawing r:id="rId1"/>
</worksheet>
</file>

<file path=xl/worksheets/sheet10.xml><?xml version="1.0" encoding="utf-8"?>
<worksheet xmlns="http://schemas.openxmlformats.org/spreadsheetml/2006/main" xmlns:r="http://schemas.openxmlformats.org/officeDocument/2006/relationships">
  <dimension ref="A1:A20"/>
  <sheetViews>
    <sheetView zoomScalePageLayoutView="0" workbookViewId="0" topLeftCell="A1">
      <selection activeCell="A13" sqref="A13"/>
    </sheetView>
  </sheetViews>
  <sheetFormatPr defaultColWidth="8.8515625" defaultRowHeight="15"/>
  <cols>
    <col min="1" max="1" width="28.421875" style="0" bestFit="1" customWidth="1"/>
  </cols>
  <sheetData>
    <row r="1" ht="15">
      <c r="A1" s="146" t="s">
        <v>188</v>
      </c>
    </row>
    <row r="2" ht="15">
      <c r="A2" s="162" t="s">
        <v>191</v>
      </c>
    </row>
    <row r="3" ht="15">
      <c r="A3" s="162" t="s">
        <v>250</v>
      </c>
    </row>
    <row r="4" ht="15">
      <c r="A4" s="162" t="s">
        <v>192</v>
      </c>
    </row>
    <row r="5" ht="15">
      <c r="A5" s="162" t="s">
        <v>193</v>
      </c>
    </row>
    <row r="6" ht="15">
      <c r="A6" s="162" t="s">
        <v>190</v>
      </c>
    </row>
    <row r="7" ht="15">
      <c r="A7" s="162" t="s">
        <v>194</v>
      </c>
    </row>
    <row r="8" ht="15">
      <c r="A8" s="156"/>
    </row>
    <row r="9" ht="15">
      <c r="A9" s="154" t="s">
        <v>155</v>
      </c>
    </row>
    <row r="10" ht="15">
      <c r="A10" s="159" t="s">
        <v>188</v>
      </c>
    </row>
    <row r="11" ht="15">
      <c r="A11" s="162" t="s">
        <v>261</v>
      </c>
    </row>
    <row r="12" ht="15">
      <c r="A12" s="162" t="s">
        <v>269</v>
      </c>
    </row>
    <row r="14" ht="15">
      <c r="A14" s="154" t="s">
        <v>220</v>
      </c>
    </row>
    <row r="15" ht="15">
      <c r="A15" s="146" t="s">
        <v>188</v>
      </c>
    </row>
    <row r="16" ht="15">
      <c r="A16" s="162" t="s">
        <v>221</v>
      </c>
    </row>
    <row r="17" ht="15">
      <c r="A17" s="162" t="s">
        <v>222</v>
      </c>
    </row>
    <row r="18" ht="15">
      <c r="A18" s="162" t="s">
        <v>223</v>
      </c>
    </row>
    <row r="19" ht="15">
      <c r="A19" s="162" t="s">
        <v>224</v>
      </c>
    </row>
    <row r="20" ht="15">
      <c r="A20" s="162" t="s">
        <v>225</v>
      </c>
    </row>
  </sheetData>
  <sheetProtection/>
  <printOptions/>
  <pageMargins left="0.7" right="0.7" top="0.75" bottom="0.75" header="0.3" footer="0.3"/>
  <pageSetup orientation="portrait" paperSize="3"/>
</worksheet>
</file>

<file path=xl/worksheets/sheet11.xml><?xml version="1.0" encoding="utf-8"?>
<worksheet xmlns="http://schemas.openxmlformats.org/spreadsheetml/2006/main" xmlns:r="http://schemas.openxmlformats.org/officeDocument/2006/relationships">
  <sheetPr>
    <pageSetUpPr fitToPage="1"/>
  </sheetPr>
  <dimension ref="A2:K44"/>
  <sheetViews>
    <sheetView showGridLines="0" zoomScale="85" zoomScaleNormal="85" zoomScalePageLayoutView="0" workbookViewId="0" topLeftCell="A1">
      <selection activeCell="D22" sqref="D22"/>
    </sheetView>
  </sheetViews>
  <sheetFormatPr defaultColWidth="0" defaultRowHeight="15" zeroHeight="1"/>
  <cols>
    <col min="1" max="1" width="5.00390625" style="9" customWidth="1"/>
    <col min="2" max="2" width="3.8515625" style="9" customWidth="1"/>
    <col min="3" max="3" width="47.421875" style="10" customWidth="1"/>
    <col min="4" max="4" width="13.00390625" style="9" customWidth="1"/>
    <col min="5" max="5" width="4.140625" style="9" customWidth="1"/>
    <col min="6" max="6" width="22.421875" style="9" customWidth="1"/>
    <col min="7" max="7" width="19.28125" style="9" customWidth="1"/>
    <col min="8" max="8" width="16.421875" style="9" customWidth="1"/>
    <col min="9" max="9" width="13.28125" style="9" bestFit="1" customWidth="1"/>
    <col min="10" max="10" width="6.7109375" style="9" customWidth="1"/>
    <col min="11" max="16384" width="0" style="9" hidden="1" customWidth="1"/>
  </cols>
  <sheetData>
    <row r="1" ht="12.75"/>
    <row r="2" spans="2:9" ht="57.75" customHeight="1">
      <c r="B2" s="350"/>
      <c r="C2" s="350"/>
      <c r="D2" s="350"/>
      <c r="E2" s="350"/>
      <c r="F2" s="350"/>
      <c r="G2" s="350"/>
      <c r="H2" s="350"/>
      <c r="I2" s="350"/>
    </row>
    <row r="3" spans="2:9" s="15" customFormat="1" ht="12.75">
      <c r="B3" s="18"/>
      <c r="C3" s="18"/>
      <c r="D3" s="18"/>
      <c r="E3" s="18"/>
      <c r="F3" s="18"/>
      <c r="G3" s="18"/>
      <c r="H3" s="18"/>
      <c r="I3" s="18"/>
    </row>
    <row r="4" spans="2:9" ht="22.5" customHeight="1">
      <c r="B4" s="351" t="s">
        <v>7</v>
      </c>
      <c r="C4" s="351"/>
      <c r="D4" s="21"/>
      <c r="F4" s="355" t="s">
        <v>245</v>
      </c>
      <c r="G4" s="356"/>
      <c r="H4" s="356"/>
      <c r="I4" s="357"/>
    </row>
    <row r="5" spans="2:11" s="11" customFormat="1" ht="16.5" customHeight="1">
      <c r="B5" s="22"/>
      <c r="C5" s="364" t="s">
        <v>3</v>
      </c>
      <c r="D5" s="364"/>
      <c r="F5" s="358"/>
      <c r="G5" s="359"/>
      <c r="H5" s="359"/>
      <c r="I5" s="360"/>
      <c r="J5" s="98"/>
      <c r="K5" s="9"/>
    </row>
    <row r="6" spans="2:11" s="12" customFormat="1" ht="12.75">
      <c r="B6" s="23"/>
      <c r="C6" s="364" t="s">
        <v>4</v>
      </c>
      <c r="D6" s="364"/>
      <c r="F6" s="361"/>
      <c r="G6" s="362"/>
      <c r="H6" s="362"/>
      <c r="I6" s="363"/>
      <c r="J6" s="98"/>
      <c r="K6" s="9"/>
    </row>
    <row r="7" spans="2:11" s="12" customFormat="1" ht="14.25" customHeight="1">
      <c r="B7" s="24" t="s">
        <v>8</v>
      </c>
      <c r="C7" s="364" t="s">
        <v>9</v>
      </c>
      <c r="D7" s="364"/>
      <c r="F7" s="352" t="s">
        <v>243</v>
      </c>
      <c r="G7" s="353"/>
      <c r="H7" s="353" t="s">
        <v>244</v>
      </c>
      <c r="I7" s="354"/>
      <c r="J7" s="98"/>
      <c r="K7" s="9"/>
    </row>
    <row r="8" spans="2:11" s="12" customFormat="1" ht="15" customHeight="1">
      <c r="B8" s="13"/>
      <c r="C8" s="14"/>
      <c r="D8" s="14"/>
      <c r="F8" s="347" t="s">
        <v>246</v>
      </c>
      <c r="G8" s="348"/>
      <c r="H8" s="348" t="s">
        <v>242</v>
      </c>
      <c r="I8" s="349"/>
      <c r="J8" s="9"/>
      <c r="K8" s="9"/>
    </row>
    <row r="9" spans="2:11" s="12" customFormat="1" ht="15.75" customHeight="1">
      <c r="B9" s="101" t="s">
        <v>165</v>
      </c>
      <c r="C9" s="102"/>
      <c r="D9" s="103"/>
      <c r="J9" s="9"/>
      <c r="K9" s="9"/>
    </row>
    <row r="10" spans="2:9" ht="18.75">
      <c r="B10" s="25">
        <v>1</v>
      </c>
      <c r="C10" s="33" t="s">
        <v>2</v>
      </c>
      <c r="D10" s="29"/>
      <c r="F10" s="68" t="s">
        <v>12</v>
      </c>
      <c r="G10" s="68"/>
      <c r="H10" s="68"/>
      <c r="I10" s="68"/>
    </row>
    <row r="11" spans="2:11" s="12" customFormat="1" ht="16.5">
      <c r="B11" s="25">
        <v>2</v>
      </c>
      <c r="C11" s="33" t="s">
        <v>5</v>
      </c>
      <c r="D11" s="29"/>
      <c r="F11" s="108" t="s">
        <v>204</v>
      </c>
      <c r="G11" s="80"/>
      <c r="H11" s="80"/>
      <c r="I11" s="109"/>
      <c r="J11" s="9"/>
      <c r="K11" s="9"/>
    </row>
    <row r="12" spans="2:9" ht="12.75">
      <c r="B12" s="25">
        <v>3</v>
      </c>
      <c r="C12" s="33" t="s">
        <v>11</v>
      </c>
      <c r="D12" s="30"/>
      <c r="F12" s="69" t="s">
        <v>175</v>
      </c>
      <c r="G12" s="70"/>
      <c r="H12" s="71"/>
      <c r="I12" s="38">
        <f>D19+D21+D22+D23+D24</f>
        <v>0</v>
      </c>
    </row>
    <row r="13" spans="2:9" ht="12.75">
      <c r="B13" s="25">
        <v>4</v>
      </c>
      <c r="C13" s="33" t="s">
        <v>173</v>
      </c>
      <c r="D13" s="31"/>
      <c r="F13" s="69" t="s">
        <v>168</v>
      </c>
      <c r="G13" s="70"/>
      <c r="H13" s="71"/>
      <c r="I13" s="38">
        <f>I12*(1/3)</f>
        <v>0</v>
      </c>
    </row>
    <row r="14" spans="2:9" ht="12.75">
      <c r="B14" s="25">
        <v>5</v>
      </c>
      <c r="C14" s="33" t="s">
        <v>6</v>
      </c>
      <c r="D14" s="31"/>
      <c r="F14" s="69" t="s">
        <v>186</v>
      </c>
      <c r="G14" s="70"/>
      <c r="H14" s="71"/>
      <c r="I14" s="38">
        <f>(I12*(2/3))+D20+D25</f>
        <v>0</v>
      </c>
    </row>
    <row r="15" spans="2:9" ht="16.5">
      <c r="B15" s="25">
        <v>6</v>
      </c>
      <c r="C15" s="33" t="s">
        <v>0</v>
      </c>
      <c r="D15" s="31"/>
      <c r="F15" s="108" t="s">
        <v>168</v>
      </c>
      <c r="G15" s="80"/>
      <c r="H15" s="80"/>
      <c r="I15" s="109"/>
    </row>
    <row r="16" spans="2:9" ht="12.75">
      <c r="B16" s="25">
        <v>7</v>
      </c>
      <c r="C16" s="33" t="s">
        <v>1</v>
      </c>
      <c r="D16" s="27"/>
      <c r="F16" s="69" t="s">
        <v>176</v>
      </c>
      <c r="G16" s="70"/>
      <c r="H16" s="71"/>
      <c r="I16" s="65" t="e">
        <f>(I14*D30)+I13</f>
        <v>#DIV/0!</v>
      </c>
    </row>
    <row r="17" spans="2:9" ht="15.75" customHeight="1">
      <c r="B17" s="26"/>
      <c r="C17" s="37"/>
      <c r="D17" s="17"/>
      <c r="F17" s="69" t="s">
        <v>177</v>
      </c>
      <c r="G17" s="70"/>
      <c r="H17" s="71"/>
      <c r="I17" s="39" t="e">
        <f>I16+(I20*(D30/(D30+D33)))</f>
        <v>#DIV/0!</v>
      </c>
    </row>
    <row r="18" spans="2:10" ht="18" customHeight="1">
      <c r="B18" s="101" t="s">
        <v>159</v>
      </c>
      <c r="C18" s="102"/>
      <c r="D18" s="103"/>
      <c r="F18" s="69" t="s">
        <v>178</v>
      </c>
      <c r="G18" s="70"/>
      <c r="H18" s="71"/>
      <c r="I18" s="40" t="e">
        <f>I17/I12</f>
        <v>#DIV/0!</v>
      </c>
      <c r="J18" s="12"/>
    </row>
    <row r="19" spans="2:9" ht="15" customHeight="1">
      <c r="B19" s="25">
        <v>1</v>
      </c>
      <c r="C19" s="42" t="s">
        <v>160</v>
      </c>
      <c r="D19" s="44"/>
      <c r="F19" s="108" t="s">
        <v>205</v>
      </c>
      <c r="G19" s="80"/>
      <c r="H19" s="80"/>
      <c r="I19" s="109"/>
    </row>
    <row r="20" spans="2:10" ht="15.75" customHeight="1">
      <c r="B20" s="25">
        <v>2</v>
      </c>
      <c r="C20" s="42" t="s">
        <v>161</v>
      </c>
      <c r="D20" s="106">
        <f>(IF(F8="Litres (L)/square metres (m2)",Sheet1!D5,(IF(F8="Cubic metres (m3)/square metres (m2)",Sheet1!E5,(IF(F8="Imperial gallons/square feet (sq ft)",Sheet1!G5,IF(F8="US gallons/square feet (sq ft)",Sheet1!H5,0)))))))*D43*D44+((D39*D40*D41)*365)</f>
        <v>0</v>
      </c>
      <c r="F20" s="69" t="s">
        <v>179</v>
      </c>
      <c r="G20" s="70"/>
      <c r="H20" s="71"/>
      <c r="I20" s="41" t="e">
        <f>D35*I14</f>
        <v>#DIV/0!</v>
      </c>
      <c r="J20" s="12"/>
    </row>
    <row r="21" spans="2:10" ht="12.75">
      <c r="B21" s="25">
        <v>3</v>
      </c>
      <c r="C21" s="42" t="s">
        <v>162</v>
      </c>
      <c r="D21" s="58"/>
      <c r="F21" s="69" t="s">
        <v>180</v>
      </c>
      <c r="G21" s="70"/>
      <c r="H21" s="71"/>
      <c r="I21" s="41" t="e">
        <f>I14*D33</f>
        <v>#DIV/0!</v>
      </c>
      <c r="J21" s="12"/>
    </row>
    <row r="22" spans="1:9" ht="18" customHeight="1">
      <c r="A22" s="15"/>
      <c r="B22" s="25">
        <v>4</v>
      </c>
      <c r="C22" s="42" t="s">
        <v>183</v>
      </c>
      <c r="D22" s="59"/>
      <c r="E22" s="15"/>
      <c r="F22" s="69" t="s">
        <v>181</v>
      </c>
      <c r="G22" s="70"/>
      <c r="H22" s="71"/>
      <c r="I22" s="39" t="e">
        <f>I21+(I20*(D33/(D33+D30)))</f>
        <v>#DIV/0!</v>
      </c>
    </row>
    <row r="23" spans="2:10" s="12" customFormat="1" ht="12.75">
      <c r="B23" s="25">
        <v>5</v>
      </c>
      <c r="C23" s="42" t="s">
        <v>163</v>
      </c>
      <c r="D23" s="59"/>
      <c r="F23" s="69" t="s">
        <v>182</v>
      </c>
      <c r="G23" s="70"/>
      <c r="H23" s="71"/>
      <c r="I23" s="40" t="e">
        <f>I22/I12</f>
        <v>#DIV/0!</v>
      </c>
      <c r="J23" s="9"/>
    </row>
    <row r="24" spans="2:9" ht="14.25" customHeight="1">
      <c r="B24" s="25">
        <v>6</v>
      </c>
      <c r="C24" s="42" t="s">
        <v>164</v>
      </c>
      <c r="D24" s="59"/>
      <c r="F24" s="16"/>
      <c r="G24" s="12"/>
      <c r="H24" s="12"/>
      <c r="I24" s="12"/>
    </row>
    <row r="25" spans="2:10" s="12" customFormat="1" ht="16.5">
      <c r="B25" s="25">
        <v>7</v>
      </c>
      <c r="C25" s="42" t="s">
        <v>158</v>
      </c>
      <c r="D25" s="107">
        <f>(IF(H8="Litres (L)/kilogram (Kg)",Sheet1!D11,(IF(H8="Litres (L)/tonne (metric)",Sheet1!F11,(IF(H8="Imperial gallons/pound (lb)",Sheet1!H11,(IF(H8="US gallons/pound (lb)",Sheet1!J11,(IF(H8="Cubic metres (m3)/kilogram (Kg)",Sheet1!D15,(IF(H8="Cubic metres (m3)/tonne (metric)",Sheet1!F15,0))))))))))*D42))</f>
        <v>0</v>
      </c>
      <c r="F25" s="108" t="s">
        <v>206</v>
      </c>
      <c r="G25" s="80"/>
      <c r="H25" s="109"/>
      <c r="I25" s="32">
        <f>SUM(I13:I14)</f>
        <v>0</v>
      </c>
      <c r="J25" s="9"/>
    </row>
    <row r="26" s="12" customFormat="1" ht="13.5" thickBot="1">
      <c r="J26" s="9"/>
    </row>
    <row r="27" spans="2:9" ht="18">
      <c r="B27" s="104" t="s">
        <v>185</v>
      </c>
      <c r="C27" s="105"/>
      <c r="D27" s="105"/>
      <c r="F27" s="95" t="s">
        <v>198</v>
      </c>
      <c r="G27" s="96"/>
      <c r="H27" s="96"/>
      <c r="I27" s="97"/>
    </row>
    <row r="28" spans="2:9" ht="18" customHeight="1">
      <c r="B28" s="25">
        <v>1</v>
      </c>
      <c r="C28" s="43" t="s">
        <v>184</v>
      </c>
      <c r="D28" s="46">
        <f>D31+D34+D36</f>
        <v>0</v>
      </c>
      <c r="F28" s="79" t="s">
        <v>156</v>
      </c>
      <c r="G28" s="80"/>
      <c r="H28" s="80"/>
      <c r="I28" s="81"/>
    </row>
    <row r="29" spans="2:9" ht="12.75">
      <c r="B29" s="25">
        <v>2</v>
      </c>
      <c r="C29" s="43" t="s">
        <v>10</v>
      </c>
      <c r="D29" s="28"/>
      <c r="F29" s="82" t="s">
        <v>199</v>
      </c>
      <c r="G29" s="83"/>
      <c r="H29" s="84"/>
      <c r="I29" s="66" t="e">
        <f>(I17/D29)*D32</f>
        <v>#DIV/0!</v>
      </c>
    </row>
    <row r="30" spans="2:9" ht="12.75">
      <c r="B30" s="25">
        <v>3</v>
      </c>
      <c r="C30" s="43" t="s">
        <v>166</v>
      </c>
      <c r="D30" s="47" t="e">
        <f>D31/D28</f>
        <v>#DIV/0!</v>
      </c>
      <c r="F30" s="82" t="s">
        <v>201</v>
      </c>
      <c r="G30" s="83"/>
      <c r="H30" s="84"/>
      <c r="I30" s="67" t="e">
        <f>I29/365</f>
        <v>#DIV/0!</v>
      </c>
    </row>
    <row r="31" spans="2:9" ht="17.25" customHeight="1">
      <c r="B31" s="25">
        <v>4</v>
      </c>
      <c r="C31" s="43" t="s">
        <v>207</v>
      </c>
      <c r="D31" s="45"/>
      <c r="F31" s="79" t="s">
        <v>157</v>
      </c>
      <c r="G31" s="80"/>
      <c r="H31" s="80"/>
      <c r="I31" s="81"/>
    </row>
    <row r="32" spans="2:9" ht="12.75">
      <c r="B32" s="25">
        <v>5</v>
      </c>
      <c r="C32" s="43" t="s">
        <v>200</v>
      </c>
      <c r="D32" s="56"/>
      <c r="F32" s="82" t="s">
        <v>217</v>
      </c>
      <c r="G32" s="83"/>
      <c r="H32" s="84"/>
      <c r="I32" s="66" t="e">
        <f>I22/D34</f>
        <v>#DIV/0!</v>
      </c>
    </row>
    <row r="33" spans="2:9" ht="12.75">
      <c r="B33" s="25">
        <v>6</v>
      </c>
      <c r="C33" s="43" t="s">
        <v>167</v>
      </c>
      <c r="D33" s="47" t="e">
        <f>D34/D28</f>
        <v>#DIV/0!</v>
      </c>
      <c r="F33" s="85" t="s">
        <v>218</v>
      </c>
      <c r="G33" s="70"/>
      <c r="H33" s="71"/>
      <c r="I33" s="60" t="e">
        <f>I32/365</f>
        <v>#DIV/0!</v>
      </c>
    </row>
    <row r="34" spans="2:9" ht="14.25" customHeight="1" thickBot="1">
      <c r="B34" s="25">
        <v>7</v>
      </c>
      <c r="C34" s="43" t="s">
        <v>208</v>
      </c>
      <c r="D34" s="28"/>
      <c r="F34" s="86" t="s">
        <v>219</v>
      </c>
      <c r="G34" s="87"/>
      <c r="H34" s="88"/>
      <c r="I34" s="61" t="e">
        <f>I33/10</f>
        <v>#DIV/0!</v>
      </c>
    </row>
    <row r="35" spans="2:4" ht="14.25" customHeight="1" thickBot="1">
      <c r="B35" s="25">
        <v>8</v>
      </c>
      <c r="C35" s="43" t="s">
        <v>172</v>
      </c>
      <c r="D35" s="47" t="e">
        <f>D36/D28</f>
        <v>#DIV/0!</v>
      </c>
    </row>
    <row r="36" spans="2:9" ht="14.25" customHeight="1">
      <c r="B36" s="25">
        <v>9</v>
      </c>
      <c r="C36" s="43" t="s">
        <v>209</v>
      </c>
      <c r="D36" s="45"/>
      <c r="F36" s="99" t="s">
        <v>203</v>
      </c>
      <c r="G36" s="96"/>
      <c r="H36" s="96"/>
      <c r="I36" s="97"/>
    </row>
    <row r="37" spans="2:9" ht="15.75" customHeight="1">
      <c r="B37" s="57"/>
      <c r="D37" s="57"/>
      <c r="F37" s="72" t="s">
        <v>202</v>
      </c>
      <c r="G37" s="73"/>
      <c r="H37" s="74"/>
      <c r="I37" s="62"/>
    </row>
    <row r="38" spans="2:9" ht="15" customHeight="1">
      <c r="B38" s="101" t="s">
        <v>169</v>
      </c>
      <c r="C38" s="102"/>
      <c r="D38" s="103"/>
      <c r="F38" s="75" t="s">
        <v>215</v>
      </c>
      <c r="G38" s="76"/>
      <c r="H38" s="77"/>
      <c r="I38" s="62"/>
    </row>
    <row r="39" spans="2:9" ht="15.75" customHeight="1">
      <c r="B39" s="25">
        <v>1</v>
      </c>
      <c r="C39" s="43" t="s">
        <v>170</v>
      </c>
      <c r="D39" s="31"/>
      <c r="F39" s="72" t="s">
        <v>216</v>
      </c>
      <c r="G39" s="73"/>
      <c r="H39" s="74"/>
      <c r="I39" s="62"/>
    </row>
    <row r="40" spans="2:9" ht="12.75">
      <c r="B40" s="25">
        <v>2</v>
      </c>
      <c r="C40" s="43" t="s">
        <v>210</v>
      </c>
      <c r="D40" s="31"/>
      <c r="F40" s="89" t="s">
        <v>212</v>
      </c>
      <c r="G40" s="90"/>
      <c r="H40" s="91"/>
      <c r="I40" s="63" t="e">
        <f>I37*I30</f>
        <v>#DIV/0!</v>
      </c>
    </row>
    <row r="41" spans="2:9" ht="12.75">
      <c r="B41" s="25">
        <v>3</v>
      </c>
      <c r="C41" s="43" t="s">
        <v>171</v>
      </c>
      <c r="D41" s="31"/>
      <c r="F41" s="89" t="s">
        <v>213</v>
      </c>
      <c r="G41" s="90"/>
      <c r="H41" s="91"/>
      <c r="I41" s="63" t="e">
        <f>I38*I39*I34</f>
        <v>#DIV/0!</v>
      </c>
    </row>
    <row r="42" spans="2:9" ht="13.5" thickBot="1">
      <c r="B42" s="25">
        <v>4</v>
      </c>
      <c r="C42" s="78" t="s">
        <v>226</v>
      </c>
      <c r="D42" s="31"/>
      <c r="F42" s="92" t="s">
        <v>214</v>
      </c>
      <c r="G42" s="93"/>
      <c r="H42" s="94"/>
      <c r="I42" s="64" t="e">
        <f>SUM(I40:I41)</f>
        <v>#DIV/0!</v>
      </c>
    </row>
    <row r="43" spans="2:6" ht="14.25" customHeight="1">
      <c r="B43" s="34">
        <v>5</v>
      </c>
      <c r="C43" s="43" t="s">
        <v>211</v>
      </c>
      <c r="D43" s="35"/>
      <c r="F43" s="100"/>
    </row>
    <row r="44" spans="2:4" ht="12.75">
      <c r="B44" s="36">
        <v>6</v>
      </c>
      <c r="C44" s="43" t="s">
        <v>174</v>
      </c>
      <c r="D44" s="31"/>
    </row>
    <row r="45" ht="13.5" customHeight="1"/>
  </sheetData>
  <sheetProtection password="C354" sheet="1" objects="1" scenarios="1"/>
  <mergeCells count="10">
    <mergeCell ref="F8:G8"/>
    <mergeCell ref="H8:I8"/>
    <mergeCell ref="B2:I2"/>
    <mergeCell ref="B4:C4"/>
    <mergeCell ref="F7:G7"/>
    <mergeCell ref="H7:I7"/>
    <mergeCell ref="F4:I6"/>
    <mergeCell ref="C5:D5"/>
    <mergeCell ref="C6:D6"/>
    <mergeCell ref="C7:D7"/>
  </mergeCells>
  <dataValidations count="4">
    <dataValidation type="list" allowBlank="1" showInputMessage="1" showErrorMessage="1" sqref="D17">
      <formula1>MyStates</formula1>
    </dataValidation>
    <dataValidation type="list" allowBlank="1" showInputMessage="1" showErrorMessage="1" sqref="D16">
      <formula1>Countries</formula1>
    </dataValidation>
    <dataValidation type="list" showInputMessage="1" showErrorMessage="1" sqref="F8">
      <formula1>"Litres (L)/square metres (m2),Cubic metres (m3)/square metres (m2),Imperial gallons/square feet (sq ft),US gallons/square feet (sq ft)"</formula1>
    </dataValidation>
    <dataValidation type="list" allowBlank="1" showInputMessage="1" showErrorMessage="1" sqref="H8">
      <formula1>"Litres (L)/kilogram (kg),Litres (L)/tonne (metric),Cubic metres (m3)/kilogram (kg),Cubic metres (m3)/tonne (metric),Imperial gallons/pound (lb), US gallons/pound (lb)"</formula1>
    </dataValidation>
  </dataValidations>
  <printOptions/>
  <pageMargins left="0.7086614173228347" right="0.7086614173228347" top="0.48" bottom="0.39" header="0.31496062992125984" footer="0.31496062992125984"/>
  <pageSetup fitToHeight="1" fitToWidth="1" horizontalDpi="600" verticalDpi="600" orientation="landscape" paperSize="9" scale="79"/>
  <drawing r:id="rId1"/>
</worksheet>
</file>

<file path=xl/worksheets/sheet12.xml><?xml version="1.0" encoding="utf-8"?>
<worksheet xmlns="http://schemas.openxmlformats.org/spreadsheetml/2006/main" xmlns:r="http://schemas.openxmlformats.org/officeDocument/2006/relationships">
  <dimension ref="A1:A143"/>
  <sheetViews>
    <sheetView zoomScalePageLayoutView="0" workbookViewId="0" topLeftCell="A76">
      <selection activeCell="A88" sqref="A88"/>
    </sheetView>
  </sheetViews>
  <sheetFormatPr defaultColWidth="8.8515625" defaultRowHeight="15"/>
  <sheetData>
    <row r="1" ht="15">
      <c r="A1" s="7" t="s">
        <v>87</v>
      </c>
    </row>
    <row r="2" ht="15">
      <c r="A2" s="7" t="s">
        <v>90</v>
      </c>
    </row>
    <row r="3" ht="15">
      <c r="A3" s="7" t="s">
        <v>93</v>
      </c>
    </row>
    <row r="4" ht="15">
      <c r="A4" s="7" t="s">
        <v>96</v>
      </c>
    </row>
    <row r="5" ht="15">
      <c r="A5" s="7" t="s">
        <v>99</v>
      </c>
    </row>
    <row r="6" ht="15">
      <c r="A6" s="7" t="s">
        <v>154</v>
      </c>
    </row>
    <row r="7" ht="15">
      <c r="A7" s="7" t="s">
        <v>104</v>
      </c>
    </row>
    <row r="8" ht="15">
      <c r="A8" s="7" t="s">
        <v>107</v>
      </c>
    </row>
    <row r="9" ht="15">
      <c r="A9" s="7" t="s">
        <v>110</v>
      </c>
    </row>
    <row r="10" ht="15">
      <c r="A10" s="7" t="s">
        <v>113</v>
      </c>
    </row>
    <row r="11" ht="15">
      <c r="A11" s="7" t="s">
        <v>116</v>
      </c>
    </row>
    <row r="12" ht="15">
      <c r="A12" s="7" t="s">
        <v>119</v>
      </c>
    </row>
    <row r="13" ht="15">
      <c r="A13" s="7" t="s">
        <v>122</v>
      </c>
    </row>
    <row r="14" ht="15">
      <c r="A14" s="7" t="s">
        <v>125</v>
      </c>
    </row>
    <row r="15" ht="15">
      <c r="A15" s="7" t="s">
        <v>128</v>
      </c>
    </row>
    <row r="16" ht="15">
      <c r="A16" s="7" t="s">
        <v>131</v>
      </c>
    </row>
    <row r="17" ht="15">
      <c r="A17" s="7" t="s">
        <v>134</v>
      </c>
    </row>
    <row r="18" ht="15">
      <c r="A18" s="7" t="s">
        <v>137</v>
      </c>
    </row>
    <row r="19" ht="15">
      <c r="A19" s="7" t="s">
        <v>140</v>
      </c>
    </row>
    <row r="20" ht="15">
      <c r="A20" s="7" t="s">
        <v>143</v>
      </c>
    </row>
    <row r="21" ht="15">
      <c r="A21" s="7" t="s">
        <v>146</v>
      </c>
    </row>
    <row r="22" ht="15">
      <c r="A22" s="7" t="s">
        <v>149</v>
      </c>
    </row>
    <row r="23" ht="15">
      <c r="A23" s="7" t="s">
        <v>152</v>
      </c>
    </row>
    <row r="24" ht="15">
      <c r="A24" s="7" t="s">
        <v>13</v>
      </c>
    </row>
    <row r="25" ht="15">
      <c r="A25" s="7" t="s">
        <v>15</v>
      </c>
    </row>
    <row r="26" ht="15">
      <c r="A26" s="7" t="s">
        <v>17</v>
      </c>
    </row>
    <row r="27" ht="15">
      <c r="A27" s="7" t="s">
        <v>19</v>
      </c>
    </row>
    <row r="28" ht="15">
      <c r="A28" s="7" t="s">
        <v>21</v>
      </c>
    </row>
    <row r="29" ht="15">
      <c r="A29" s="7" t="s">
        <v>23</v>
      </c>
    </row>
    <row r="30" ht="15">
      <c r="A30" s="7" t="s">
        <v>25</v>
      </c>
    </row>
    <row r="31" ht="15">
      <c r="A31" s="7" t="s">
        <v>27</v>
      </c>
    </row>
    <row r="32" ht="15">
      <c r="A32" s="7" t="s">
        <v>29</v>
      </c>
    </row>
    <row r="33" ht="15">
      <c r="A33" s="7" t="s">
        <v>31</v>
      </c>
    </row>
    <row r="34" ht="57">
      <c r="A34" s="8" t="s">
        <v>33</v>
      </c>
    </row>
    <row r="35" ht="57">
      <c r="A35" s="8" t="s">
        <v>35</v>
      </c>
    </row>
    <row r="36" ht="15">
      <c r="A36" s="7" t="s">
        <v>37</v>
      </c>
    </row>
    <row r="37" ht="15">
      <c r="A37" s="7" t="s">
        <v>39</v>
      </c>
    </row>
    <row r="38" ht="15">
      <c r="A38" s="7" t="s">
        <v>41</v>
      </c>
    </row>
    <row r="39" ht="15">
      <c r="A39" s="7" t="s">
        <v>43</v>
      </c>
    </row>
    <row r="40" ht="15">
      <c r="A40" s="7" t="s">
        <v>45</v>
      </c>
    </row>
    <row r="41" ht="15">
      <c r="A41" s="7" t="s">
        <v>47</v>
      </c>
    </row>
    <row r="42" ht="15">
      <c r="A42" s="7" t="s">
        <v>49</v>
      </c>
    </row>
    <row r="43" ht="15">
      <c r="A43" s="7" t="s">
        <v>51</v>
      </c>
    </row>
    <row r="44" ht="15">
      <c r="A44" s="7" t="s">
        <v>53</v>
      </c>
    </row>
    <row r="45" ht="15">
      <c r="A45" s="7" t="s">
        <v>55</v>
      </c>
    </row>
    <row r="46" ht="15">
      <c r="A46" s="7" t="s">
        <v>57</v>
      </c>
    </row>
    <row r="47" ht="15">
      <c r="A47" s="7" t="s">
        <v>59</v>
      </c>
    </row>
    <row r="48" ht="15">
      <c r="A48" s="7" t="s">
        <v>61</v>
      </c>
    </row>
    <row r="49" ht="15">
      <c r="A49" s="7" t="s">
        <v>63</v>
      </c>
    </row>
    <row r="50" ht="15">
      <c r="A50" s="7" t="s">
        <v>65</v>
      </c>
    </row>
    <row r="51" ht="15">
      <c r="A51" s="7" t="s">
        <v>67</v>
      </c>
    </row>
    <row r="52" ht="15">
      <c r="A52" s="7" t="s">
        <v>69</v>
      </c>
    </row>
    <row r="53" ht="15">
      <c r="A53" s="7" t="s">
        <v>71</v>
      </c>
    </row>
    <row r="54" ht="15">
      <c r="A54" s="7" t="s">
        <v>73</v>
      </c>
    </row>
    <row r="55" ht="15">
      <c r="A55" s="7" t="s">
        <v>75</v>
      </c>
    </row>
    <row r="56" ht="15">
      <c r="A56" s="7" t="s">
        <v>77</v>
      </c>
    </row>
    <row r="57" ht="15">
      <c r="A57" s="7" t="s">
        <v>79</v>
      </c>
    </row>
    <row r="58" ht="15">
      <c r="A58" s="7" t="s">
        <v>81</v>
      </c>
    </row>
    <row r="59" ht="15">
      <c r="A59" s="7" t="s">
        <v>83</v>
      </c>
    </row>
    <row r="60" ht="15">
      <c r="A60" s="7" t="s">
        <v>85</v>
      </c>
    </row>
    <row r="61" ht="15">
      <c r="A61" s="7" t="s">
        <v>88</v>
      </c>
    </row>
    <row r="62" ht="15">
      <c r="A62" s="7" t="s">
        <v>91</v>
      </c>
    </row>
    <row r="63" ht="15">
      <c r="A63" s="7" t="s">
        <v>94</v>
      </c>
    </row>
    <row r="64" ht="15">
      <c r="A64" s="7" t="s">
        <v>97</v>
      </c>
    </row>
    <row r="65" ht="15">
      <c r="A65" s="7" t="s">
        <v>100</v>
      </c>
    </row>
    <row r="66" ht="15">
      <c r="A66" s="7" t="s">
        <v>102</v>
      </c>
    </row>
    <row r="67" ht="15">
      <c r="A67" s="7" t="s">
        <v>105</v>
      </c>
    </row>
    <row r="68" ht="15">
      <c r="A68" s="7" t="s">
        <v>108</v>
      </c>
    </row>
    <row r="69" ht="15">
      <c r="A69" s="7" t="s">
        <v>111</v>
      </c>
    </row>
    <row r="70" ht="15">
      <c r="A70" s="7" t="s">
        <v>114</v>
      </c>
    </row>
    <row r="71" ht="15">
      <c r="A71" s="7" t="s">
        <v>117</v>
      </c>
    </row>
    <row r="72" ht="15">
      <c r="A72" s="7" t="s">
        <v>120</v>
      </c>
    </row>
    <row r="73" ht="15">
      <c r="A73" s="7" t="s">
        <v>123</v>
      </c>
    </row>
    <row r="74" ht="15">
      <c r="A74" s="7" t="s">
        <v>126</v>
      </c>
    </row>
    <row r="75" ht="15">
      <c r="A75" s="7" t="s">
        <v>129</v>
      </c>
    </row>
    <row r="76" ht="15">
      <c r="A76" s="7" t="s">
        <v>132</v>
      </c>
    </row>
    <row r="77" ht="15">
      <c r="A77" s="7" t="s">
        <v>135</v>
      </c>
    </row>
    <row r="78" ht="15">
      <c r="A78" s="7" t="s">
        <v>138</v>
      </c>
    </row>
    <row r="79" ht="15">
      <c r="A79" s="7" t="s">
        <v>141</v>
      </c>
    </row>
    <row r="80" ht="15">
      <c r="A80" s="7" t="s">
        <v>247</v>
      </c>
    </row>
    <row r="81" ht="15">
      <c r="A81" s="7" t="s">
        <v>144</v>
      </c>
    </row>
    <row r="82" ht="15">
      <c r="A82" s="7" t="s">
        <v>147</v>
      </c>
    </row>
    <row r="83" ht="15">
      <c r="A83" s="7" t="s">
        <v>150</v>
      </c>
    </row>
    <row r="84" ht="15">
      <c r="A84" s="7" t="s">
        <v>153</v>
      </c>
    </row>
    <row r="85" ht="15">
      <c r="A85" s="7" t="s">
        <v>14</v>
      </c>
    </row>
    <row r="86" ht="15">
      <c r="A86" s="7" t="s">
        <v>16</v>
      </c>
    </row>
    <row r="87" ht="15">
      <c r="A87" s="7" t="s">
        <v>18</v>
      </c>
    </row>
    <row r="88" ht="15">
      <c r="A88" s="7" t="s">
        <v>20</v>
      </c>
    </row>
    <row r="89" ht="15">
      <c r="A89" s="7" t="s">
        <v>22</v>
      </c>
    </row>
    <row r="90" ht="15">
      <c r="A90" s="7" t="s">
        <v>24</v>
      </c>
    </row>
    <row r="91" ht="15">
      <c r="A91" s="7" t="s">
        <v>26</v>
      </c>
    </row>
    <row r="92" ht="15">
      <c r="A92" s="7" t="s">
        <v>28</v>
      </c>
    </row>
    <row r="93" ht="15">
      <c r="A93" s="7" t="s">
        <v>30</v>
      </c>
    </row>
    <row r="94" ht="15">
      <c r="A94" s="7" t="s">
        <v>32</v>
      </c>
    </row>
    <row r="95" ht="15">
      <c r="A95" s="7" t="s">
        <v>34</v>
      </c>
    </row>
    <row r="96" ht="15">
      <c r="A96" s="7" t="s">
        <v>36</v>
      </c>
    </row>
    <row r="97" ht="15">
      <c r="A97" s="7" t="s">
        <v>38</v>
      </c>
    </row>
    <row r="98" ht="15">
      <c r="A98" s="7" t="s">
        <v>40</v>
      </c>
    </row>
    <row r="99" ht="15">
      <c r="A99" s="7" t="s">
        <v>42</v>
      </c>
    </row>
    <row r="100" ht="15">
      <c r="A100" s="7" t="s">
        <v>44</v>
      </c>
    </row>
    <row r="101" ht="15">
      <c r="A101" s="7" t="s">
        <v>46</v>
      </c>
    </row>
    <row r="102" ht="15">
      <c r="A102" s="7" t="s">
        <v>48</v>
      </c>
    </row>
    <row r="103" ht="15">
      <c r="A103" s="7" t="s">
        <v>50</v>
      </c>
    </row>
    <row r="104" ht="15">
      <c r="A104" s="7" t="s">
        <v>52</v>
      </c>
    </row>
    <row r="105" ht="15">
      <c r="A105" s="7" t="s">
        <v>54</v>
      </c>
    </row>
    <row r="106" ht="15">
      <c r="A106" s="7" t="s">
        <v>56</v>
      </c>
    </row>
    <row r="107" ht="15">
      <c r="A107" s="7" t="s">
        <v>58</v>
      </c>
    </row>
    <row r="108" ht="15">
      <c r="A108" s="7" t="s">
        <v>60</v>
      </c>
    </row>
    <row r="109" ht="15">
      <c r="A109" s="7" t="s">
        <v>62</v>
      </c>
    </row>
    <row r="110" ht="15">
      <c r="A110" s="7" t="s">
        <v>64</v>
      </c>
    </row>
    <row r="111" ht="15">
      <c r="A111" s="7" t="s">
        <v>66</v>
      </c>
    </row>
    <row r="112" ht="15">
      <c r="A112" s="7" t="s">
        <v>68</v>
      </c>
    </row>
    <row r="113" ht="15">
      <c r="A113" s="7" t="s">
        <v>70</v>
      </c>
    </row>
    <row r="114" ht="15">
      <c r="A114" s="7" t="s">
        <v>72</v>
      </c>
    </row>
    <row r="115" ht="15">
      <c r="A115" s="7" t="s">
        <v>74</v>
      </c>
    </row>
    <row r="116" ht="15">
      <c r="A116" s="7" t="s">
        <v>76</v>
      </c>
    </row>
    <row r="117" ht="15">
      <c r="A117" s="7" t="s">
        <v>78</v>
      </c>
    </row>
    <row r="118" ht="15">
      <c r="A118" s="7" t="s">
        <v>80</v>
      </c>
    </row>
    <row r="119" ht="15">
      <c r="A119" s="7" t="s">
        <v>82</v>
      </c>
    </row>
    <row r="120" ht="15">
      <c r="A120" s="7" t="s">
        <v>84</v>
      </c>
    </row>
    <row r="121" ht="15">
      <c r="A121" s="7" t="s">
        <v>86</v>
      </c>
    </row>
    <row r="122" ht="15">
      <c r="A122" s="7" t="s">
        <v>89</v>
      </c>
    </row>
    <row r="123" ht="15">
      <c r="A123" s="7" t="s">
        <v>92</v>
      </c>
    </row>
    <row r="124" ht="15">
      <c r="A124" s="7" t="s">
        <v>95</v>
      </c>
    </row>
    <row r="125" ht="15">
      <c r="A125" s="7" t="s">
        <v>98</v>
      </c>
    </row>
    <row r="126" ht="15">
      <c r="A126" s="7" t="s">
        <v>101</v>
      </c>
    </row>
    <row r="127" ht="15">
      <c r="A127" s="7" t="s">
        <v>103</v>
      </c>
    </row>
    <row r="128" ht="15">
      <c r="A128" s="7" t="s">
        <v>106</v>
      </c>
    </row>
    <row r="129" ht="15">
      <c r="A129" s="7" t="s">
        <v>109</v>
      </c>
    </row>
    <row r="130" ht="15">
      <c r="A130" s="7" t="s">
        <v>112</v>
      </c>
    </row>
    <row r="131" ht="15">
      <c r="A131" s="7" t="s">
        <v>115</v>
      </c>
    </row>
    <row r="132" ht="15">
      <c r="A132" s="7" t="s">
        <v>118</v>
      </c>
    </row>
    <row r="133" ht="15">
      <c r="A133" s="7" t="s">
        <v>121</v>
      </c>
    </row>
    <row r="134" ht="15">
      <c r="A134" s="7" t="s">
        <v>124</v>
      </c>
    </row>
    <row r="135" ht="57">
      <c r="A135" s="8" t="s">
        <v>127</v>
      </c>
    </row>
    <row r="136" ht="15">
      <c r="A136" s="7" t="s">
        <v>130</v>
      </c>
    </row>
    <row r="137" ht="15">
      <c r="A137" s="7" t="s">
        <v>133</v>
      </c>
    </row>
    <row r="138" ht="15">
      <c r="A138" s="7" t="s">
        <v>136</v>
      </c>
    </row>
    <row r="139" ht="15">
      <c r="A139" s="7" t="s">
        <v>139</v>
      </c>
    </row>
    <row r="140" ht="15">
      <c r="A140" s="7" t="s">
        <v>142</v>
      </c>
    </row>
    <row r="141" ht="15">
      <c r="A141" s="7" t="s">
        <v>145</v>
      </c>
    </row>
    <row r="142" ht="15">
      <c r="A142" s="7" t="s">
        <v>148</v>
      </c>
    </row>
    <row r="143" ht="15">
      <c r="A143" s="7" t="s">
        <v>151</v>
      </c>
    </row>
  </sheetData>
  <sheetProtection password="C494" sheet="1"/>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B2:E32"/>
  <sheetViews>
    <sheetView zoomScale="90" zoomScaleNormal="90" zoomScalePageLayoutView="0" workbookViewId="0" topLeftCell="A20">
      <selection activeCell="B2" sqref="B2:C2"/>
    </sheetView>
  </sheetViews>
  <sheetFormatPr defaultColWidth="0" defaultRowHeight="15" zeroHeight="1"/>
  <cols>
    <col min="1" max="1" width="4.421875" style="1" customWidth="1"/>
    <col min="2" max="2" width="30.421875" style="4" customWidth="1"/>
    <col min="3" max="3" width="136.00390625" style="1" customWidth="1"/>
    <col min="4" max="4" width="5.140625" style="1" customWidth="1"/>
    <col min="5" max="16384" width="0" style="1" hidden="1" customWidth="1"/>
  </cols>
  <sheetData>
    <row r="1" ht="19.5" customHeight="1"/>
    <row r="2" spans="2:3" ht="60" customHeight="1">
      <c r="B2" s="249"/>
      <c r="C2" s="249"/>
    </row>
    <row r="3" spans="2:3" ht="27.75" customHeight="1">
      <c r="B3" s="250" t="s">
        <v>389</v>
      </c>
      <c r="C3" s="250"/>
    </row>
    <row r="4" spans="2:4" ht="18" customHeight="1">
      <c r="B4" s="248" t="s">
        <v>390</v>
      </c>
      <c r="C4" s="248"/>
      <c r="D4" s="19"/>
    </row>
    <row r="5" spans="2:4" ht="30">
      <c r="B5" s="127" t="s">
        <v>391</v>
      </c>
      <c r="C5" s="126" t="s">
        <v>401</v>
      </c>
      <c r="D5" s="19"/>
    </row>
    <row r="6" spans="2:4" ht="15" customHeight="1">
      <c r="B6" s="127" t="s">
        <v>392</v>
      </c>
      <c r="C6" s="126" t="s">
        <v>408</v>
      </c>
      <c r="D6" s="19"/>
    </row>
    <row r="7" spans="2:4" ht="15" customHeight="1">
      <c r="B7" s="127" t="s">
        <v>288</v>
      </c>
      <c r="C7" s="128" t="s">
        <v>403</v>
      </c>
      <c r="D7" s="19"/>
    </row>
    <row r="8" spans="2:4" ht="15" customHeight="1">
      <c r="B8" s="127" t="s">
        <v>290</v>
      </c>
      <c r="C8" s="128" t="s">
        <v>404</v>
      </c>
      <c r="D8" s="19"/>
    </row>
    <row r="9" spans="2:4" ht="42" customHeight="1">
      <c r="B9" s="127" t="s">
        <v>405</v>
      </c>
      <c r="C9" s="128" t="s">
        <v>406</v>
      </c>
      <c r="D9" s="19"/>
    </row>
    <row r="10" spans="2:4" ht="148.5" customHeight="1">
      <c r="B10" s="127" t="s">
        <v>298</v>
      </c>
      <c r="C10" s="128" t="s">
        <v>407</v>
      </c>
      <c r="D10" s="19"/>
    </row>
    <row r="11" spans="2:4" ht="40.5" customHeight="1">
      <c r="B11" s="127" t="s">
        <v>393</v>
      </c>
      <c r="C11" s="128" t="s">
        <v>402</v>
      </c>
      <c r="D11" s="19"/>
    </row>
    <row r="12" spans="2:4" ht="30">
      <c r="B12" s="127" t="s">
        <v>394</v>
      </c>
      <c r="C12" s="128" t="s">
        <v>398</v>
      </c>
      <c r="D12" s="19"/>
    </row>
    <row r="13" spans="2:4" ht="30">
      <c r="B13" s="127" t="s">
        <v>395</v>
      </c>
      <c r="C13" s="128" t="s">
        <v>399</v>
      </c>
      <c r="D13" s="19"/>
    </row>
    <row r="14" spans="2:4" ht="57" customHeight="1">
      <c r="B14" s="127" t="s">
        <v>396</v>
      </c>
      <c r="C14" s="128" t="s">
        <v>400</v>
      </c>
      <c r="D14" s="19"/>
    </row>
    <row r="15" spans="2:5" ht="18" customHeight="1">
      <c r="B15" s="248" t="s">
        <v>397</v>
      </c>
      <c r="C15" s="248"/>
      <c r="D15" s="20"/>
      <c r="E15" s="5"/>
    </row>
    <row r="16" spans="2:5" ht="156.75" customHeight="1">
      <c r="B16" s="129" t="s">
        <v>410</v>
      </c>
      <c r="C16" s="130" t="s">
        <v>409</v>
      </c>
      <c r="D16" s="20"/>
      <c r="E16" s="5"/>
    </row>
    <row r="17" spans="2:5" ht="75.75" customHeight="1">
      <c r="B17" s="127" t="s">
        <v>412</v>
      </c>
      <c r="C17" s="131" t="s">
        <v>411</v>
      </c>
      <c r="D17" s="5"/>
      <c r="E17" s="5"/>
    </row>
    <row r="18" spans="2:5" ht="105">
      <c r="B18" s="132" t="s">
        <v>413</v>
      </c>
      <c r="C18" s="126" t="s">
        <v>414</v>
      </c>
      <c r="D18" s="5"/>
      <c r="E18" s="5"/>
    </row>
    <row r="19" spans="2:5" ht="90">
      <c r="B19" s="133" t="s">
        <v>415</v>
      </c>
      <c r="C19" s="126" t="s">
        <v>416</v>
      </c>
      <c r="D19" s="5"/>
      <c r="E19" s="5"/>
    </row>
    <row r="20" spans="2:5" ht="135">
      <c r="B20" s="133" t="s">
        <v>417</v>
      </c>
      <c r="C20" s="126" t="s">
        <v>418</v>
      </c>
      <c r="D20" s="5"/>
      <c r="E20" s="5"/>
    </row>
    <row r="21" spans="2:5" ht="75">
      <c r="B21" s="133" t="s">
        <v>419</v>
      </c>
      <c r="C21" s="126" t="s">
        <v>420</v>
      </c>
      <c r="D21" s="5"/>
      <c r="E21" s="5"/>
    </row>
    <row r="22" spans="2:5" ht="15.75">
      <c r="B22" s="248" t="s">
        <v>321</v>
      </c>
      <c r="C22" s="248"/>
      <c r="D22" s="5"/>
      <c r="E22" s="5"/>
    </row>
    <row r="23" spans="2:5" ht="15">
      <c r="B23" s="134" t="s">
        <v>422</v>
      </c>
      <c r="C23" s="135" t="s">
        <v>421</v>
      </c>
      <c r="D23" s="2"/>
      <c r="E23" s="2"/>
    </row>
    <row r="24" spans="2:5" ht="45">
      <c r="B24" s="134" t="s">
        <v>423</v>
      </c>
      <c r="C24" s="135" t="s">
        <v>425</v>
      </c>
      <c r="D24" s="6"/>
      <c r="E24" s="6"/>
    </row>
    <row r="25" spans="2:3" ht="30">
      <c r="B25" s="134" t="s">
        <v>424</v>
      </c>
      <c r="C25" s="135" t="s">
        <v>428</v>
      </c>
    </row>
    <row r="26" spans="2:3" ht="15">
      <c r="B26" s="134" t="s">
        <v>324</v>
      </c>
      <c r="C26" s="135" t="s">
        <v>426</v>
      </c>
    </row>
    <row r="27" spans="2:3" ht="30">
      <c r="B27" s="134" t="s">
        <v>325</v>
      </c>
      <c r="C27" s="233" t="s">
        <v>427</v>
      </c>
    </row>
    <row r="28" spans="2:3" ht="30">
      <c r="B28" s="134" t="s">
        <v>326</v>
      </c>
      <c r="C28" s="126" t="s">
        <v>434</v>
      </c>
    </row>
    <row r="29" spans="2:5" ht="18" customHeight="1">
      <c r="B29" s="136" t="s">
        <v>431</v>
      </c>
      <c r="C29" s="137"/>
      <c r="D29" s="2"/>
      <c r="E29" s="2"/>
    </row>
    <row r="30" spans="2:5" ht="45.75" customHeight="1">
      <c r="B30" s="247" t="s">
        <v>429</v>
      </c>
      <c r="C30" s="138" t="s">
        <v>432</v>
      </c>
      <c r="D30" s="2"/>
      <c r="E30" s="2"/>
    </row>
    <row r="31" spans="2:5" ht="90">
      <c r="B31" s="247"/>
      <c r="C31" s="126" t="s">
        <v>433</v>
      </c>
      <c r="D31" s="2"/>
      <c r="E31" s="2"/>
    </row>
    <row r="32" spans="2:3" ht="245.25" customHeight="1">
      <c r="B32" s="129" t="s">
        <v>430</v>
      </c>
      <c r="C32" s="126" t="s">
        <v>435</v>
      </c>
    </row>
    <row r="33" ht="13.5"/>
  </sheetData>
  <sheetProtection sheet="1" scenarios="1" selectLockedCells="1" selectUnlockedCells="1"/>
  <mergeCells count="6">
    <mergeCell ref="B30:B31"/>
    <mergeCell ref="B22:C22"/>
    <mergeCell ref="B2:C2"/>
    <mergeCell ref="B4:C4"/>
    <mergeCell ref="B15:C15"/>
    <mergeCell ref="B3:C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drawing r:id="rId1"/>
</worksheet>
</file>

<file path=xl/worksheets/sheet3.xml><?xml version="1.0" encoding="utf-8"?>
<worksheet xmlns="http://schemas.openxmlformats.org/spreadsheetml/2006/main" xmlns:r="http://schemas.openxmlformats.org/officeDocument/2006/relationships">
  <sheetPr>
    <pageSetUpPr fitToPage="1"/>
  </sheetPr>
  <dimension ref="A1:K47"/>
  <sheetViews>
    <sheetView showGridLines="0" zoomScale="90" zoomScaleNormal="90" zoomScalePageLayoutView="0" workbookViewId="0" topLeftCell="A5">
      <selection activeCell="E40" sqref="E40"/>
    </sheetView>
  </sheetViews>
  <sheetFormatPr defaultColWidth="0" defaultRowHeight="15" zeroHeight="1"/>
  <cols>
    <col min="1" max="1" width="5.421875" style="0" customWidth="1"/>
    <col min="2" max="2" width="6.00390625" style="0" customWidth="1"/>
    <col min="3" max="3" width="39.8515625" style="0" customWidth="1"/>
    <col min="4" max="4" width="47.8515625" style="0" customWidth="1"/>
    <col min="5" max="5" width="21.8515625" style="199" customWidth="1"/>
    <col min="6" max="6" width="17.00390625" style="0" bestFit="1" customWidth="1"/>
    <col min="7" max="7" width="8.28125" style="0" customWidth="1"/>
    <col min="8" max="8" width="9.28125" style="0" customWidth="1"/>
    <col min="9" max="9" width="18.421875" style="0" customWidth="1"/>
    <col min="10" max="10" width="12.8515625" style="0" customWidth="1"/>
    <col min="11" max="11" width="5.421875" style="0" customWidth="1"/>
    <col min="12" max="16384" width="0" style="0" hidden="1" customWidth="1"/>
  </cols>
  <sheetData>
    <row r="1" spans="1:11" ht="19.5" customHeight="1">
      <c r="A1" s="9"/>
      <c r="B1" s="9"/>
      <c r="C1" s="10"/>
      <c r="D1" s="9"/>
      <c r="E1" s="198"/>
      <c r="F1" s="9"/>
      <c r="G1" s="9"/>
      <c r="H1" s="9"/>
      <c r="I1" s="9"/>
      <c r="J1" s="9"/>
      <c r="K1" s="9"/>
    </row>
    <row r="2" spans="1:11" ht="18">
      <c r="A2" s="9"/>
      <c r="B2" s="281"/>
      <c r="C2" s="281"/>
      <c r="D2" s="281"/>
      <c r="E2" s="281"/>
      <c r="F2" s="281"/>
      <c r="H2" s="250" t="s">
        <v>465</v>
      </c>
      <c r="I2" s="250"/>
      <c r="J2" s="141"/>
      <c r="K2" s="9"/>
    </row>
    <row r="3" spans="1:11" ht="15">
      <c r="A3" s="15"/>
      <c r="B3" s="281"/>
      <c r="C3" s="281"/>
      <c r="D3" s="281"/>
      <c r="E3" s="281"/>
      <c r="F3" s="281"/>
      <c r="H3" s="142"/>
      <c r="I3" s="145" t="s">
        <v>282</v>
      </c>
      <c r="J3" s="145"/>
      <c r="K3" s="15"/>
    </row>
    <row r="4" spans="1:11" ht="19.5" customHeight="1">
      <c r="A4" s="9"/>
      <c r="B4" s="281"/>
      <c r="C4" s="281"/>
      <c r="D4" s="281"/>
      <c r="E4" s="281"/>
      <c r="F4" s="281"/>
      <c r="H4" s="143"/>
      <c r="I4" s="278" t="s">
        <v>283</v>
      </c>
      <c r="J4" s="278"/>
      <c r="K4" s="9"/>
    </row>
    <row r="5" spans="1:11" ht="32.25" customHeight="1">
      <c r="A5" s="11"/>
      <c r="B5" s="281"/>
      <c r="C5" s="281"/>
      <c r="D5" s="281"/>
      <c r="E5" s="281"/>
      <c r="F5" s="281"/>
      <c r="H5" s="144" t="s">
        <v>8</v>
      </c>
      <c r="I5" s="279" t="s">
        <v>329</v>
      </c>
      <c r="J5" s="279"/>
      <c r="K5" s="98"/>
    </row>
    <row r="6" spans="1:11" ht="15">
      <c r="A6" s="12"/>
      <c r="F6" s="12"/>
      <c r="G6" s="115"/>
      <c r="H6" s="115"/>
      <c r="I6" s="115"/>
      <c r="J6" s="115"/>
      <c r="K6" s="98"/>
    </row>
    <row r="7" spans="1:11" ht="15.75">
      <c r="A7" s="12"/>
      <c r="B7" s="282" t="s">
        <v>272</v>
      </c>
      <c r="C7" s="282"/>
      <c r="D7" s="282"/>
      <c r="E7" s="282"/>
      <c r="F7" s="282"/>
      <c r="G7" s="282"/>
      <c r="H7" s="282"/>
      <c r="I7" s="282"/>
      <c r="J7" s="282"/>
      <c r="K7" s="98"/>
    </row>
    <row r="8" spans="1:11" ht="15">
      <c r="A8" s="12"/>
      <c r="B8" s="139">
        <v>1</v>
      </c>
      <c r="C8" s="140" t="s">
        <v>273</v>
      </c>
      <c r="D8" s="280"/>
      <c r="E8" s="280"/>
      <c r="F8" s="280"/>
      <c r="G8" s="280"/>
      <c r="H8" s="280"/>
      <c r="I8" s="280"/>
      <c r="J8" s="280"/>
      <c r="K8" s="98"/>
    </row>
    <row r="9" spans="1:11" ht="15">
      <c r="A9" s="12"/>
      <c r="B9" s="139">
        <v>2</v>
      </c>
      <c r="C9" s="140" t="s">
        <v>274</v>
      </c>
      <c r="D9" s="280"/>
      <c r="E9" s="280"/>
      <c r="F9" s="280"/>
      <c r="G9" s="280"/>
      <c r="H9" s="280"/>
      <c r="I9" s="280"/>
      <c r="J9" s="280"/>
      <c r="K9" s="98"/>
    </row>
    <row r="10" spans="1:11" ht="15">
      <c r="A10" s="12"/>
      <c r="B10" s="139">
        <v>3</v>
      </c>
      <c r="C10" s="140" t="s">
        <v>276</v>
      </c>
      <c r="D10" s="277"/>
      <c r="E10" s="277"/>
      <c r="F10" s="277"/>
      <c r="G10" s="277"/>
      <c r="H10" s="277"/>
      <c r="I10" s="277"/>
      <c r="J10" s="277"/>
      <c r="K10" s="98"/>
    </row>
    <row r="11" spans="1:11" ht="15">
      <c r="A11" s="12"/>
      <c r="B11" s="139">
        <v>4</v>
      </c>
      <c r="C11" s="140" t="s">
        <v>277</v>
      </c>
      <c r="D11" s="257"/>
      <c r="E11" s="257"/>
      <c r="F11" s="257"/>
      <c r="G11" s="257"/>
      <c r="H11" s="257"/>
      <c r="I11" s="257"/>
      <c r="J11" s="257"/>
      <c r="K11" s="9"/>
    </row>
    <row r="12" spans="1:11" ht="15">
      <c r="A12" s="12"/>
      <c r="B12" s="139">
        <v>5</v>
      </c>
      <c r="C12" s="140" t="s">
        <v>275</v>
      </c>
      <c r="D12" s="257"/>
      <c r="E12" s="257"/>
      <c r="F12" s="257"/>
      <c r="G12" s="257"/>
      <c r="H12" s="257"/>
      <c r="I12" s="257"/>
      <c r="J12" s="257"/>
      <c r="K12" s="9"/>
    </row>
    <row r="13" spans="1:11" ht="15">
      <c r="A13" s="9"/>
      <c r="B13" s="139">
        <v>6</v>
      </c>
      <c r="C13" s="140" t="s">
        <v>278</v>
      </c>
      <c r="D13" s="257"/>
      <c r="E13" s="257"/>
      <c r="F13" s="257"/>
      <c r="G13" s="257"/>
      <c r="H13" s="257"/>
      <c r="I13" s="257"/>
      <c r="J13" s="257"/>
      <c r="K13" s="9"/>
    </row>
    <row r="14" spans="1:11" ht="15">
      <c r="A14" s="12"/>
      <c r="B14" s="139">
        <v>7</v>
      </c>
      <c r="C14" s="140" t="s">
        <v>279</v>
      </c>
      <c r="D14" s="258"/>
      <c r="E14" s="258"/>
      <c r="F14" s="258"/>
      <c r="G14" s="258"/>
      <c r="H14" s="258"/>
      <c r="I14" s="258"/>
      <c r="J14" s="258"/>
      <c r="K14" s="9"/>
    </row>
    <row r="15" spans="1:11" ht="15">
      <c r="A15" s="9"/>
      <c r="F15" s="9"/>
      <c r="K15" s="9"/>
    </row>
    <row r="16" spans="1:11" ht="15.75" customHeight="1">
      <c r="A16" s="9"/>
      <c r="B16" s="250" t="s">
        <v>280</v>
      </c>
      <c r="C16" s="250"/>
      <c r="D16" s="250"/>
      <c r="E16" s="250"/>
      <c r="F16" s="250"/>
      <c r="K16" s="9"/>
    </row>
    <row r="17" spans="1:11" ht="15">
      <c r="A17" s="9"/>
      <c r="B17" s="268" t="s">
        <v>298</v>
      </c>
      <c r="C17" s="268"/>
      <c r="D17" s="268"/>
      <c r="E17" s="268"/>
      <c r="F17" s="192" t="s">
        <v>281</v>
      </c>
      <c r="G17" s="185"/>
      <c r="J17" s="185"/>
      <c r="K17" s="9"/>
    </row>
    <row r="18" spans="1:11" ht="15">
      <c r="A18" s="9"/>
      <c r="B18" s="267" t="s">
        <v>286</v>
      </c>
      <c r="C18" s="267"/>
      <c r="D18" s="267"/>
      <c r="E18" s="200">
        <f>SUM('4. Basic details'!D31:D36)+'6. Unmetered sources'!K35+'6. Unmetered sources'!K18+(IF('5. Outsourced laundry'!G7="No",0,IF('5. Outsourced laundry'!J9="Yes",'5. Outsourced laundry'!K12,'5. Outsourced laundry'!H25)))</f>
        <v>0</v>
      </c>
      <c r="F18" s="186">
        <f>'4. Basic details'!$I$24</f>
        <v>0</v>
      </c>
      <c r="K18" s="9"/>
    </row>
    <row r="19" spans="1:11" ht="15">
      <c r="A19" s="9"/>
      <c r="B19" s="271" t="s">
        <v>284</v>
      </c>
      <c r="C19" s="272"/>
      <c r="D19" s="273"/>
      <c r="E19" s="200" t="e">
        <f>E18-('7. Private space'!J10+('3. Results'!E18*'7. Private space'!J16))</f>
        <v>#DIV/0!</v>
      </c>
      <c r="F19" s="186">
        <f>'4. Basic details'!I24</f>
        <v>0</v>
      </c>
      <c r="K19" s="9"/>
    </row>
    <row r="20" spans="1:11" ht="15">
      <c r="A20" s="9"/>
      <c r="B20" s="251" t="s">
        <v>299</v>
      </c>
      <c r="C20" s="251"/>
      <c r="D20" s="251"/>
      <c r="E20" s="200" t="e">
        <f>E19*(1/3)</f>
        <v>#DIV/0!</v>
      </c>
      <c r="F20" s="186">
        <f>'4. Basic details'!$I$24</f>
        <v>0</v>
      </c>
      <c r="K20" s="9"/>
    </row>
    <row r="21" spans="1:11" ht="15">
      <c r="A21" s="9"/>
      <c r="B21" s="251" t="s">
        <v>300</v>
      </c>
      <c r="C21" s="251"/>
      <c r="D21" s="251"/>
      <c r="E21" s="200" t="e">
        <f>(E19*(2/3))</f>
        <v>#DIV/0!</v>
      </c>
      <c r="F21" s="186">
        <f>'4. Basic details'!$I$24</f>
        <v>0</v>
      </c>
      <c r="K21" s="9"/>
    </row>
    <row r="22" spans="1:11" ht="15" customHeight="1">
      <c r="A22" s="9"/>
      <c r="B22" s="274" t="s">
        <v>301</v>
      </c>
      <c r="C22" s="275"/>
      <c r="D22" s="275"/>
      <c r="E22" s="275"/>
      <c r="F22" s="276"/>
      <c r="K22" s="12"/>
    </row>
    <row r="23" spans="1:11" ht="15">
      <c r="A23" s="9"/>
      <c r="B23" s="251" t="s">
        <v>302</v>
      </c>
      <c r="C23" s="251"/>
      <c r="D23" s="251"/>
      <c r="E23" s="201" t="e">
        <f>((E21/SUM('4. Basic details'!D17+'4. Basic details'!D21)*'4. Basic details'!D17))+E20</f>
        <v>#DIV/0!</v>
      </c>
      <c r="F23" s="186">
        <f>'4. Basic details'!$I$24</f>
        <v>0</v>
      </c>
      <c r="K23" s="9"/>
    </row>
    <row r="24" spans="1:11" ht="15">
      <c r="A24" s="9"/>
      <c r="B24" s="267" t="s">
        <v>303</v>
      </c>
      <c r="C24" s="267"/>
      <c r="D24" s="267"/>
      <c r="E24" s="202" t="e">
        <f>E23/E19</f>
        <v>#DIV/0!</v>
      </c>
      <c r="F24" s="186" t="s">
        <v>251</v>
      </c>
      <c r="K24" s="12"/>
    </row>
    <row r="25" spans="1:11" ht="15" customHeight="1">
      <c r="A25" s="9"/>
      <c r="B25" s="274" t="s">
        <v>304</v>
      </c>
      <c r="C25" s="275"/>
      <c r="D25" s="275"/>
      <c r="E25" s="275"/>
      <c r="F25" s="276"/>
      <c r="K25" s="12"/>
    </row>
    <row r="26" spans="1:11" ht="15">
      <c r="A26" s="15"/>
      <c r="B26" s="251" t="s">
        <v>305</v>
      </c>
      <c r="C26" s="251"/>
      <c r="D26" s="251"/>
      <c r="E26" s="201" t="e">
        <f>((E21/SUM('4. Basic details'!D17+'4. Basic details'!D21)*'4. Basic details'!D21))</f>
        <v>#DIV/0!</v>
      </c>
      <c r="F26" s="186">
        <f>'4. Basic details'!$I$24</f>
        <v>0</v>
      </c>
      <c r="K26" s="9"/>
    </row>
    <row r="27" spans="1:11" ht="15">
      <c r="A27" s="12"/>
      <c r="B27" s="267" t="s">
        <v>306</v>
      </c>
      <c r="C27" s="267"/>
      <c r="D27" s="267"/>
      <c r="E27" s="202" t="e">
        <f>E26/E19</f>
        <v>#DIV/0!</v>
      </c>
      <c r="F27" s="189" t="s">
        <v>251</v>
      </c>
      <c r="K27" s="9"/>
    </row>
    <row r="28" spans="1:11" ht="15">
      <c r="A28" s="9"/>
      <c r="B28" s="268" t="s">
        <v>285</v>
      </c>
      <c r="C28" s="268"/>
      <c r="D28" s="268"/>
      <c r="E28" s="190" t="e">
        <f>SUM(E20:E21)</f>
        <v>#DIV/0!</v>
      </c>
      <c r="F28" s="187">
        <f>'4. Basic details'!$I$24</f>
        <v>0</v>
      </c>
      <c r="G28" s="16"/>
      <c r="H28" s="12"/>
      <c r="I28" s="12"/>
      <c r="J28" s="12"/>
      <c r="K28" s="9"/>
    </row>
    <row r="29" spans="1:11" ht="15">
      <c r="A29" s="12"/>
      <c r="F29" s="12"/>
      <c r="K29" s="9"/>
    </row>
    <row r="30" spans="1:11" ht="15.75">
      <c r="A30" s="12"/>
      <c r="B30" s="261" t="s">
        <v>287</v>
      </c>
      <c r="C30" s="262"/>
      <c r="D30" s="262"/>
      <c r="E30" s="262"/>
      <c r="F30" s="262"/>
      <c r="G30" s="262"/>
      <c r="H30" s="263"/>
      <c r="I30" s="12"/>
      <c r="J30" s="12"/>
      <c r="K30" s="9"/>
    </row>
    <row r="31" spans="1:11" ht="15" customHeight="1">
      <c r="A31" s="9"/>
      <c r="B31" s="264" t="s">
        <v>288</v>
      </c>
      <c r="C31" s="264"/>
      <c r="D31" s="264"/>
      <c r="E31" s="264"/>
      <c r="F31" s="264"/>
      <c r="G31" s="264"/>
      <c r="H31" s="264"/>
      <c r="K31" s="9"/>
    </row>
    <row r="32" spans="1:11" ht="15">
      <c r="A32" s="9"/>
      <c r="B32" s="266" t="s">
        <v>289</v>
      </c>
      <c r="C32" s="266"/>
      <c r="D32" s="266"/>
      <c r="E32" s="218" t="e">
        <f>E23/'4. Basic details'!D19</f>
        <v>#DIV/0!</v>
      </c>
      <c r="F32" s="265">
        <f>'4. Basic details'!$I$24</f>
        <v>0</v>
      </c>
      <c r="G32" s="265"/>
      <c r="H32" s="265"/>
      <c r="K32" s="9"/>
    </row>
    <row r="33" spans="1:11" ht="15">
      <c r="A33" s="9"/>
      <c r="B33" s="266" t="s">
        <v>291</v>
      </c>
      <c r="C33" s="266"/>
      <c r="D33" s="266"/>
      <c r="E33" s="219" t="e">
        <f>E23/'4. Basic details'!D20</f>
        <v>#DIV/0!</v>
      </c>
      <c r="F33" s="265">
        <f>'4. Basic details'!$I$24</f>
        <v>0</v>
      </c>
      <c r="G33" s="265"/>
      <c r="H33" s="265"/>
      <c r="K33" s="9"/>
    </row>
    <row r="34" spans="1:11" ht="15" customHeight="1">
      <c r="A34" s="9"/>
      <c r="B34" s="259" t="s">
        <v>290</v>
      </c>
      <c r="C34" s="260"/>
      <c r="D34" s="260"/>
      <c r="E34" s="260"/>
      <c r="F34" s="260"/>
      <c r="G34" s="260"/>
      <c r="H34" s="260"/>
      <c r="K34" s="9"/>
    </row>
    <row r="35" spans="1:11" ht="15" hidden="1">
      <c r="A35" s="9"/>
      <c r="B35" s="269" t="s">
        <v>270</v>
      </c>
      <c r="C35" s="269"/>
      <c r="D35" s="269"/>
      <c r="E35" s="223" t="e">
        <f>E26/'4. Basic details'!D21</f>
        <v>#DIV/0!</v>
      </c>
      <c r="F35" s="217">
        <f>'4. Basic details'!$I$24</f>
        <v>0</v>
      </c>
      <c r="G35" s="265" t="str">
        <f>'4. Basic details'!I9</f>
        <v>Square metres, m2</v>
      </c>
      <c r="H35" s="265"/>
      <c r="K35" s="9"/>
    </row>
    <row r="36" spans="1:11" ht="15" hidden="1">
      <c r="A36" s="9"/>
      <c r="B36" s="270" t="s">
        <v>271</v>
      </c>
      <c r="C36" s="270"/>
      <c r="D36" s="270"/>
      <c r="E36" s="201" t="e">
        <f>E35/365</f>
        <v>#DIV/0!</v>
      </c>
      <c r="F36" s="217">
        <f>'4. Basic details'!$I$24</f>
        <v>0</v>
      </c>
      <c r="G36" s="265" t="str">
        <f>'4. Basic details'!I9</f>
        <v>Square metres, m2</v>
      </c>
      <c r="H36" s="265"/>
      <c r="K36" s="9"/>
    </row>
    <row r="37" spans="1:11" ht="15">
      <c r="A37" s="9"/>
      <c r="B37" s="251" t="s">
        <v>312</v>
      </c>
      <c r="C37" s="251"/>
      <c r="D37" s="251"/>
      <c r="E37" s="203" t="e">
        <f>E36/10</f>
        <v>#DIV/0!</v>
      </c>
      <c r="F37" s="217">
        <f>'4. Basic details'!$I$24</f>
        <v>0</v>
      </c>
      <c r="G37" s="265" t="str">
        <f>'4. Basic details'!I9</f>
        <v>Square metres, m2</v>
      </c>
      <c r="H37" s="265"/>
      <c r="K37" s="9"/>
    </row>
    <row r="38" spans="1:11" ht="15">
      <c r="A38" s="9"/>
      <c r="F38" s="9"/>
      <c r="K38" s="9"/>
    </row>
    <row r="39" spans="1:11" ht="15">
      <c r="A39" s="9"/>
      <c r="B39" s="254" t="s">
        <v>292</v>
      </c>
      <c r="C39" s="255"/>
      <c r="D39" s="255"/>
      <c r="E39" s="255"/>
      <c r="F39" s="256"/>
      <c r="G39" s="9"/>
      <c r="H39" s="9"/>
      <c r="I39" s="9"/>
      <c r="J39" s="9"/>
      <c r="K39" s="9"/>
    </row>
    <row r="40" spans="1:11" ht="15">
      <c r="A40" s="9"/>
      <c r="B40" s="252" t="s">
        <v>307</v>
      </c>
      <c r="C40" s="252"/>
      <c r="D40" s="252"/>
      <c r="E40" s="204"/>
      <c r="F40" s="186" t="s">
        <v>251</v>
      </c>
      <c r="K40" s="9"/>
    </row>
    <row r="41" spans="1:11" ht="15">
      <c r="A41" s="9"/>
      <c r="B41" s="251" t="s">
        <v>293</v>
      </c>
      <c r="C41" s="251"/>
      <c r="D41" s="251"/>
      <c r="E41" s="204"/>
      <c r="F41" s="239" t="str">
        <f>'4. Basic details'!I9</f>
        <v>Square metres, m2</v>
      </c>
      <c r="K41" s="9"/>
    </row>
    <row r="42" spans="1:11" ht="15">
      <c r="A42" s="9"/>
      <c r="B42" s="252" t="s">
        <v>294</v>
      </c>
      <c r="C42" s="252"/>
      <c r="D42" s="252"/>
      <c r="E42" s="204"/>
      <c r="F42" s="186" t="s">
        <v>251</v>
      </c>
      <c r="K42" s="9"/>
    </row>
    <row r="43" spans="1:11" ht="15">
      <c r="A43" s="9"/>
      <c r="B43" s="253" t="s">
        <v>295</v>
      </c>
      <c r="C43" s="253"/>
      <c r="D43" s="253"/>
      <c r="E43" s="203" t="e">
        <f>E40*E32</f>
        <v>#DIV/0!</v>
      </c>
      <c r="F43" s="186">
        <f>'4. Basic details'!$I$24</f>
        <v>0</v>
      </c>
      <c r="K43" s="9"/>
    </row>
    <row r="44" spans="1:11" ht="15">
      <c r="A44" s="9"/>
      <c r="B44" s="253" t="s">
        <v>296</v>
      </c>
      <c r="C44" s="253"/>
      <c r="D44" s="253"/>
      <c r="E44" s="203" t="e">
        <f>E41*E42*E37</f>
        <v>#DIV/0!</v>
      </c>
      <c r="F44" s="186">
        <f>'4. Basic details'!$I$24</f>
        <v>0</v>
      </c>
      <c r="K44" s="9"/>
    </row>
    <row r="45" spans="1:11" ht="15">
      <c r="A45" s="9"/>
      <c r="B45" s="253" t="s">
        <v>297</v>
      </c>
      <c r="C45" s="253"/>
      <c r="D45" s="253"/>
      <c r="E45" s="191" t="e">
        <f>SUM(E43:E44)</f>
        <v>#DIV/0!</v>
      </c>
      <c r="F45" s="186">
        <f>'4. Basic details'!$I$24</f>
        <v>0</v>
      </c>
      <c r="K45" s="9"/>
    </row>
    <row r="46" spans="1:11" ht="15">
      <c r="A46" s="9"/>
      <c r="F46" s="9"/>
      <c r="K46" s="9"/>
    </row>
    <row r="47" spans="1:11" ht="15" hidden="1">
      <c r="A47" s="9"/>
      <c r="F47" s="9"/>
      <c r="K47" s="9"/>
    </row>
    <row r="50" ht="15"/>
    <row r="51" ht="15"/>
  </sheetData>
  <sheetProtection sheet="1" selectLockedCells="1"/>
  <mergeCells count="45">
    <mergeCell ref="B17:E17"/>
    <mergeCell ref="D10:J10"/>
    <mergeCell ref="B16:F16"/>
    <mergeCell ref="H2:I2"/>
    <mergeCell ref="I4:J4"/>
    <mergeCell ref="I5:J5"/>
    <mergeCell ref="D8:J8"/>
    <mergeCell ref="D9:J9"/>
    <mergeCell ref="B2:F5"/>
    <mergeCell ref="B7:J7"/>
    <mergeCell ref="B27:D27"/>
    <mergeCell ref="B23:D23"/>
    <mergeCell ref="B21:D21"/>
    <mergeCell ref="B24:D24"/>
    <mergeCell ref="B26:D26"/>
    <mergeCell ref="B19:D19"/>
    <mergeCell ref="B22:F22"/>
    <mergeCell ref="B25:F25"/>
    <mergeCell ref="B20:D20"/>
    <mergeCell ref="B18:D18"/>
    <mergeCell ref="B40:D40"/>
    <mergeCell ref="G35:H35"/>
    <mergeCell ref="G36:H36"/>
    <mergeCell ref="G37:H37"/>
    <mergeCell ref="B28:D28"/>
    <mergeCell ref="B35:D35"/>
    <mergeCell ref="B36:D36"/>
    <mergeCell ref="B37:D37"/>
    <mergeCell ref="B33:D33"/>
    <mergeCell ref="D12:J12"/>
    <mergeCell ref="D13:J13"/>
    <mergeCell ref="D14:J14"/>
    <mergeCell ref="D11:J11"/>
    <mergeCell ref="B34:H34"/>
    <mergeCell ref="B30:H30"/>
    <mergeCell ref="B31:H31"/>
    <mergeCell ref="F32:H32"/>
    <mergeCell ref="F33:H33"/>
    <mergeCell ref="B32:D32"/>
    <mergeCell ref="B41:D41"/>
    <mergeCell ref="B42:D42"/>
    <mergeCell ref="B43:D43"/>
    <mergeCell ref="B44:D44"/>
    <mergeCell ref="B45:D45"/>
    <mergeCell ref="B39:F39"/>
  </mergeCells>
  <dataValidations count="1">
    <dataValidation type="list" allowBlank="1" showInputMessage="1" showErrorMessage="1" sqref="D14">
      <formula1>Countries</formula1>
    </dataValidation>
  </dataValidations>
  <printOptions/>
  <pageMargins left="0.7" right="0.7" top="0.75" bottom="0.75" header="0.3" footer="0.3"/>
  <pageSetup fitToHeight="0" fitToWidth="1" horizontalDpi="600" verticalDpi="600" orientation="landscape" scale="63"/>
  <ignoredErrors>
    <ignoredError sqref="E33" formula="1"/>
  </ignoredErrors>
  <drawing r:id="rId1"/>
</worksheet>
</file>

<file path=xl/worksheets/sheet4.xml><?xml version="1.0" encoding="utf-8"?>
<worksheet xmlns="http://schemas.openxmlformats.org/spreadsheetml/2006/main" xmlns:r="http://schemas.openxmlformats.org/officeDocument/2006/relationships">
  <dimension ref="A1:I44"/>
  <sheetViews>
    <sheetView showGridLines="0" zoomScale="90" zoomScaleNormal="90" workbookViewId="0" topLeftCell="A12">
      <selection activeCell="D36" sqref="D36"/>
    </sheetView>
  </sheetViews>
  <sheetFormatPr defaultColWidth="0" defaultRowHeight="15" zeroHeight="1"/>
  <cols>
    <col min="1" max="1" width="5.00390625" style="117" customWidth="1"/>
    <col min="2" max="2" width="15.00390625" style="117" customWidth="1"/>
    <col min="3" max="3" width="64.421875" style="117" customWidth="1"/>
    <col min="4" max="4" width="22.421875" style="117" bestFit="1" customWidth="1"/>
    <col min="5" max="5" width="10.8515625" style="117" customWidth="1"/>
    <col min="6" max="6" width="9.140625" style="117" customWidth="1"/>
    <col min="7" max="7" width="10.140625" style="117" customWidth="1"/>
    <col min="8" max="8" width="14.8515625" style="117" customWidth="1"/>
    <col min="9" max="9" width="32.7109375" style="117" customWidth="1"/>
    <col min="10" max="10" width="6.28125" style="117" customWidth="1"/>
    <col min="11" max="16384" width="0" style="117" hidden="1" customWidth="1"/>
  </cols>
  <sheetData>
    <row r="1" spans="1:8" ht="17.25" customHeight="1">
      <c r="A1" s="110"/>
      <c r="B1" s="110"/>
      <c r="C1" s="110"/>
      <c r="D1" s="110"/>
      <c r="E1" s="110"/>
      <c r="F1" s="110"/>
      <c r="G1" s="110"/>
      <c r="H1" s="110"/>
    </row>
    <row r="2" spans="2:9" ht="15.75">
      <c r="B2" s="284"/>
      <c r="C2" s="284"/>
      <c r="D2" s="284"/>
      <c r="E2" s="284"/>
      <c r="G2" s="250" t="s">
        <v>465</v>
      </c>
      <c r="H2" s="250"/>
      <c r="I2" s="250"/>
    </row>
    <row r="3" spans="2:9" ht="14.25">
      <c r="B3" s="284"/>
      <c r="C3" s="284"/>
      <c r="D3" s="284"/>
      <c r="E3" s="284"/>
      <c r="G3" s="142"/>
      <c r="H3" s="145" t="s">
        <v>282</v>
      </c>
      <c r="I3" s="145"/>
    </row>
    <row r="4" spans="2:9" ht="14.25">
      <c r="B4" s="284"/>
      <c r="C4" s="284"/>
      <c r="D4" s="284"/>
      <c r="E4" s="284"/>
      <c r="G4" s="143"/>
      <c r="H4" s="278" t="s">
        <v>283</v>
      </c>
      <c r="I4" s="278"/>
    </row>
    <row r="5" spans="2:5" ht="14.25">
      <c r="B5" s="284"/>
      <c r="C5" s="284"/>
      <c r="D5" s="284"/>
      <c r="E5" s="284"/>
    </row>
    <row r="6" ht="14.25"/>
    <row r="7" ht="13.5"/>
    <row r="8" spans="2:9" ht="15" customHeight="1">
      <c r="B8" s="245" t="s">
        <v>308</v>
      </c>
      <c r="C8" s="279" t="s">
        <v>339</v>
      </c>
      <c r="D8" s="290"/>
      <c r="E8" s="290"/>
      <c r="F8" s="290"/>
      <c r="G8" s="290"/>
      <c r="H8" s="290"/>
      <c r="I8" s="147" t="s">
        <v>309</v>
      </c>
    </row>
    <row r="9" spans="3:9" ht="13.5">
      <c r="C9" s="290"/>
      <c r="D9" s="290"/>
      <c r="E9" s="290"/>
      <c r="F9" s="290"/>
      <c r="G9" s="290"/>
      <c r="H9" s="290"/>
      <c r="I9" s="193" t="s">
        <v>261</v>
      </c>
    </row>
    <row r="10" spans="8:9" ht="15" customHeight="1">
      <c r="H10" s="285" t="s">
        <v>249</v>
      </c>
      <c r="I10" s="285"/>
    </row>
    <row r="11" spans="8:9" ht="13.5">
      <c r="H11" s="285"/>
      <c r="I11" s="285"/>
    </row>
    <row r="12" spans="8:9" ht="13.5">
      <c r="H12" s="148"/>
      <c r="I12" s="148"/>
    </row>
    <row r="13" spans="2:9" ht="13.5">
      <c r="B13" s="245" t="s">
        <v>310</v>
      </c>
      <c r="C13" s="287" t="s">
        <v>340</v>
      </c>
      <c r="D13" s="288"/>
      <c r="E13" s="288"/>
      <c r="F13" s="288"/>
      <c r="G13" s="288"/>
      <c r="H13" s="288"/>
      <c r="I13" s="289"/>
    </row>
    <row r="14" ht="13.5"/>
    <row r="15" spans="3:7" ht="13.5">
      <c r="C15" s="254" t="s">
        <v>313</v>
      </c>
      <c r="D15" s="256"/>
      <c r="G15" s="116"/>
    </row>
    <row r="16" spans="3:7" ht="13.5">
      <c r="C16" s="173" t="s">
        <v>311</v>
      </c>
      <c r="D16" s="224"/>
      <c r="G16" s="116"/>
    </row>
    <row r="17" spans="3:4" ht="13.5">
      <c r="C17" s="173" t="s">
        <v>314</v>
      </c>
      <c r="D17" s="224"/>
    </row>
    <row r="18" spans="3:7" ht="13.5">
      <c r="C18" s="173" t="s">
        <v>315</v>
      </c>
      <c r="D18" s="225"/>
      <c r="G18" s="116"/>
    </row>
    <row r="19" spans="3:4" ht="13.5">
      <c r="C19" s="237" t="s">
        <v>316</v>
      </c>
      <c r="D19" s="238"/>
    </row>
    <row r="20" spans="3:4" ht="31.5" customHeight="1">
      <c r="C20" s="240" t="s">
        <v>317</v>
      </c>
      <c r="D20" s="225"/>
    </row>
    <row r="21" spans="3:4" ht="13.5">
      <c r="C21" s="173" t="s">
        <v>318</v>
      </c>
      <c r="D21" s="225"/>
    </row>
    <row r="22" ht="13.5"/>
    <row r="23" spans="2:9" ht="15" customHeight="1">
      <c r="B23" s="245" t="s">
        <v>319</v>
      </c>
      <c r="C23" s="291" t="s">
        <v>338</v>
      </c>
      <c r="D23" s="291"/>
      <c r="E23" s="291"/>
      <c r="F23" s="291"/>
      <c r="G23" s="291"/>
      <c r="H23" s="291"/>
      <c r="I23" s="147" t="s">
        <v>309</v>
      </c>
    </row>
    <row r="24" spans="3:9" ht="13.5">
      <c r="C24" s="291"/>
      <c r="D24" s="291"/>
      <c r="E24" s="291"/>
      <c r="F24" s="291"/>
      <c r="G24" s="291"/>
      <c r="H24" s="291"/>
      <c r="I24" s="193"/>
    </row>
    <row r="25" spans="3:9" ht="13.5">
      <c r="C25" s="149"/>
      <c r="H25" s="285" t="s">
        <v>249</v>
      </c>
      <c r="I25" s="285"/>
    </row>
    <row r="26" spans="3:9" ht="13.5">
      <c r="C26" s="149"/>
      <c r="H26" s="285"/>
      <c r="I26" s="285"/>
    </row>
    <row r="27" spans="3:9" ht="13.5">
      <c r="C27" s="149"/>
      <c r="H27" s="148"/>
      <c r="I27" s="148"/>
    </row>
    <row r="28" spans="2:9" ht="13.5">
      <c r="B28" s="245" t="s">
        <v>320</v>
      </c>
      <c r="C28" s="286" t="s">
        <v>337</v>
      </c>
      <c r="D28" s="286"/>
      <c r="E28" s="286"/>
      <c r="F28" s="286"/>
      <c r="G28" s="286"/>
      <c r="H28" s="286"/>
      <c r="I28" s="286"/>
    </row>
    <row r="29" ht="13.5"/>
    <row r="30" spans="3:4" ht="13.5">
      <c r="C30" s="254" t="s">
        <v>321</v>
      </c>
      <c r="D30" s="256"/>
    </row>
    <row r="31" spans="3:6" ht="13.5">
      <c r="C31" s="173" t="s">
        <v>322</v>
      </c>
      <c r="D31" s="179"/>
      <c r="F31" s="170"/>
    </row>
    <row r="32" spans="3:4" ht="13.5">
      <c r="C32" s="173" t="s">
        <v>323</v>
      </c>
      <c r="D32" s="179"/>
    </row>
    <row r="33" spans="3:4" ht="13.5">
      <c r="C33" s="173" t="s">
        <v>324</v>
      </c>
      <c r="D33" s="180"/>
    </row>
    <row r="34" spans="3:4" ht="13.5">
      <c r="C34" s="173" t="s">
        <v>325</v>
      </c>
      <c r="D34" s="180"/>
    </row>
    <row r="35" spans="3:4" ht="13.5">
      <c r="C35" s="175" t="s">
        <v>326</v>
      </c>
      <c r="D35" s="242"/>
    </row>
    <row r="36" spans="3:4" ht="13.5">
      <c r="C36" s="243" t="s">
        <v>327</v>
      </c>
      <c r="D36" s="244"/>
    </row>
    <row r="37" ht="13.5"/>
    <row r="38" ht="13.5">
      <c r="B38" s="118" t="s">
        <v>328</v>
      </c>
    </row>
    <row r="39" ht="13.5"/>
    <row r="40" spans="2:8" ht="31.5" customHeight="1">
      <c r="B40" s="295" t="s">
        <v>331</v>
      </c>
      <c r="C40" s="295"/>
      <c r="D40" s="194"/>
      <c r="E40" s="294" t="s">
        <v>333</v>
      </c>
      <c r="F40" s="294"/>
      <c r="G40" s="294"/>
      <c r="H40" s="294"/>
    </row>
    <row r="41" spans="2:8" ht="30.75" customHeight="1">
      <c r="B41" s="296" t="s">
        <v>330</v>
      </c>
      <c r="C41" s="296"/>
      <c r="D41" s="194"/>
      <c r="E41" s="294" t="s">
        <v>334</v>
      </c>
      <c r="F41" s="294"/>
      <c r="G41" s="294"/>
      <c r="H41" s="294"/>
    </row>
    <row r="42" spans="2:8" ht="46.5" customHeight="1">
      <c r="B42" s="292" t="s">
        <v>332</v>
      </c>
      <c r="C42" s="293"/>
      <c r="D42" s="194"/>
      <c r="E42" s="294" t="s">
        <v>335</v>
      </c>
      <c r="F42" s="294"/>
      <c r="G42" s="294"/>
      <c r="H42" s="294"/>
    </row>
    <row r="43" spans="2:8" ht="14.25" customHeight="1">
      <c r="B43" s="283" t="s">
        <v>336</v>
      </c>
      <c r="C43" s="283"/>
      <c r="D43" s="283"/>
      <c r="E43" s="283"/>
      <c r="F43" s="283"/>
      <c r="G43" s="283"/>
      <c r="H43" s="283"/>
    </row>
    <row r="44" spans="2:8" ht="13.5">
      <c r="B44" s="283"/>
      <c r="C44" s="283"/>
      <c r="D44" s="283"/>
      <c r="E44" s="283"/>
      <c r="F44" s="283"/>
      <c r="G44" s="283"/>
      <c r="H44" s="283"/>
    </row>
    <row r="45" ht="13.5"/>
  </sheetData>
  <sheetProtection sheet="1" selectLockedCells="1"/>
  <mergeCells count="18">
    <mergeCell ref="H4:I4"/>
    <mergeCell ref="B42:C42"/>
    <mergeCell ref="E42:H42"/>
    <mergeCell ref="C15:D15"/>
    <mergeCell ref="B40:C40"/>
    <mergeCell ref="B41:C41"/>
    <mergeCell ref="E40:H40"/>
    <mergeCell ref="E41:H41"/>
    <mergeCell ref="B43:H44"/>
    <mergeCell ref="G2:I2"/>
    <mergeCell ref="B2:E5"/>
    <mergeCell ref="H25:I26"/>
    <mergeCell ref="C28:I28"/>
    <mergeCell ref="H10:I11"/>
    <mergeCell ref="C30:D30"/>
    <mergeCell ref="C13:I13"/>
    <mergeCell ref="C8:H9"/>
    <mergeCell ref="C23:H24"/>
  </mergeCells>
  <conditionalFormatting sqref="E40:H40">
    <cfRule type="expression" priority="6" dxfId="0" stopIfTrue="1">
      <formula>$D$40="No"</formula>
    </cfRule>
  </conditionalFormatting>
  <conditionalFormatting sqref="E41:H41">
    <cfRule type="expression" priority="3" dxfId="0" stopIfTrue="1">
      <formula>$D$41="No"</formula>
    </cfRule>
  </conditionalFormatting>
  <conditionalFormatting sqref="E42:H42">
    <cfRule type="expression" priority="1" dxfId="0" stopIfTrue="1">
      <formula>$D$42="No"</formula>
    </cfRule>
  </conditionalFormatting>
  <dataValidations count="3">
    <dataValidation type="list" allowBlank="1" showInputMessage="1" showErrorMessage="1" sqref="D40:D42">
      <formula1>"Yes, No"</formula1>
    </dataValidation>
    <dataValidation type="list" allowBlank="1" showInputMessage="1" showErrorMessage="1" sqref="I9">
      <formula1>Area</formula1>
    </dataValidation>
    <dataValidation type="list" allowBlank="1" showInputMessage="1" showErrorMessage="1" sqref="I24">
      <formula1>Water</formula1>
    </dataValidation>
  </dataValidations>
  <hyperlinks>
    <hyperlink ref="H10:I11" location="'8. Unit conversion'!A1" display="Click here to convert your existing data"/>
    <hyperlink ref="H25:I26" location="'8. Unit conversion'!A1" display="Click here to convert your existing data"/>
  </hyperlinks>
  <printOptions/>
  <pageMargins left="0.7" right="0.7" top="0.75" bottom="0.75" header="0.3" footer="0.3"/>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N28"/>
  <sheetViews>
    <sheetView showGridLines="0" zoomScale="90" zoomScaleNormal="90" zoomScalePageLayoutView="0" workbookViewId="0" topLeftCell="A1">
      <selection activeCell="G7" sqref="G7"/>
    </sheetView>
  </sheetViews>
  <sheetFormatPr defaultColWidth="0" defaultRowHeight="15" zeroHeight="1"/>
  <cols>
    <col min="1" max="1" width="4.8515625" style="0" customWidth="1"/>
    <col min="2" max="2" width="11.00390625" style="0" customWidth="1"/>
    <col min="3" max="3" width="9.140625" style="0" customWidth="1"/>
    <col min="4" max="4" width="9.7109375" style="0" customWidth="1"/>
    <col min="5" max="5" width="13.00390625" style="0" customWidth="1"/>
    <col min="6" max="6" width="11.00390625" style="0" customWidth="1"/>
    <col min="7" max="7" width="38.140625" style="0" customWidth="1"/>
    <col min="8" max="8" width="25.00390625" style="0" customWidth="1"/>
    <col min="9" max="9" width="12.140625" style="0" customWidth="1"/>
    <col min="10" max="10" width="23.421875" style="0" customWidth="1"/>
    <col min="11" max="11" width="14.28125" style="0" customWidth="1"/>
    <col min="12" max="12" width="20.00390625" style="0" customWidth="1"/>
    <col min="13" max="13" width="12.8515625" style="0" customWidth="1"/>
    <col min="14" max="14" width="5.7109375" style="0" customWidth="1"/>
    <col min="15" max="16384" width="0" style="0" hidden="1" customWidth="1"/>
  </cols>
  <sheetData>
    <row r="1" spans="1:13" ht="15">
      <c r="A1" s="110"/>
      <c r="B1" s="110"/>
      <c r="C1" s="110"/>
      <c r="D1" s="110"/>
      <c r="E1" s="110"/>
      <c r="F1" s="110"/>
      <c r="G1" s="110"/>
      <c r="H1" s="110"/>
      <c r="I1" s="117"/>
      <c r="J1" s="117"/>
      <c r="K1" s="117"/>
      <c r="L1" s="117"/>
      <c r="M1" s="117"/>
    </row>
    <row r="2" spans="2:13" ht="18">
      <c r="B2" s="284"/>
      <c r="C2" s="284"/>
      <c r="D2" s="284"/>
      <c r="E2" s="284"/>
      <c r="F2" s="284"/>
      <c r="G2" s="284"/>
      <c r="H2" s="284"/>
      <c r="I2" s="284"/>
      <c r="J2" s="117"/>
      <c r="K2" s="297" t="s">
        <v>465</v>
      </c>
      <c r="L2" s="297"/>
      <c r="M2" s="297"/>
    </row>
    <row r="3" spans="2:13" ht="15">
      <c r="B3" s="284"/>
      <c r="C3" s="284"/>
      <c r="D3" s="284"/>
      <c r="E3" s="284"/>
      <c r="F3" s="284"/>
      <c r="G3" s="284"/>
      <c r="H3" s="284"/>
      <c r="I3" s="284"/>
      <c r="J3" s="117"/>
      <c r="K3" s="142"/>
      <c r="L3" s="145" t="s">
        <v>282</v>
      </c>
      <c r="M3" s="145"/>
    </row>
    <row r="4" spans="2:13" ht="15">
      <c r="B4" s="284"/>
      <c r="C4" s="284"/>
      <c r="D4" s="284"/>
      <c r="E4" s="284"/>
      <c r="F4" s="284"/>
      <c r="G4" s="284"/>
      <c r="H4" s="284"/>
      <c r="I4" s="284"/>
      <c r="J4" s="117"/>
      <c r="K4" s="143"/>
      <c r="L4" s="278" t="s">
        <v>283</v>
      </c>
      <c r="M4" s="278"/>
    </row>
    <row r="5" spans="2:13" ht="15">
      <c r="B5" s="284"/>
      <c r="C5" s="284"/>
      <c r="D5" s="284"/>
      <c r="E5" s="284"/>
      <c r="F5" s="284"/>
      <c r="G5" s="284"/>
      <c r="H5" s="284"/>
      <c r="I5" s="284"/>
      <c r="J5" s="117"/>
      <c r="K5" s="117"/>
      <c r="L5" s="117"/>
      <c r="M5" s="117"/>
    </row>
    <row r="6" spans="2:13" ht="15">
      <c r="B6" s="117"/>
      <c r="C6" s="117"/>
      <c r="D6" s="117"/>
      <c r="E6" s="117"/>
      <c r="F6" s="117"/>
      <c r="G6" s="117"/>
      <c r="H6" s="117"/>
      <c r="I6" s="117"/>
      <c r="J6" s="117"/>
      <c r="K6" s="117"/>
      <c r="L6" s="117"/>
      <c r="M6" s="117"/>
    </row>
    <row r="7" spans="2:13" ht="31.5" customHeight="1">
      <c r="B7" s="118" t="s">
        <v>308</v>
      </c>
      <c r="C7" s="117"/>
      <c r="D7" s="294" t="s">
        <v>331</v>
      </c>
      <c r="E7" s="294"/>
      <c r="F7" s="294"/>
      <c r="G7" s="193"/>
      <c r="H7" s="117"/>
      <c r="I7" s="117"/>
      <c r="J7" s="117"/>
      <c r="K7" s="117"/>
      <c r="L7" s="117"/>
      <c r="M7" s="117"/>
    </row>
    <row r="8" spans="2:13" ht="15">
      <c r="B8" s="118"/>
      <c r="C8" s="117"/>
      <c r="D8" s="117"/>
      <c r="E8" s="117"/>
      <c r="F8" s="117"/>
      <c r="G8" s="117"/>
      <c r="H8" s="117"/>
      <c r="I8" s="117"/>
      <c r="J8" s="117"/>
      <c r="K8" s="117"/>
      <c r="L8" s="117"/>
      <c r="M8" s="117"/>
    </row>
    <row r="9" spans="2:13" ht="15" customHeight="1">
      <c r="B9" s="118" t="s">
        <v>310</v>
      </c>
      <c r="C9" s="117"/>
      <c r="D9" s="294" t="s">
        <v>343</v>
      </c>
      <c r="E9" s="294"/>
      <c r="F9" s="294"/>
      <c r="G9" s="294"/>
      <c r="H9" s="294"/>
      <c r="I9" s="294"/>
      <c r="J9" s="195"/>
      <c r="K9" s="117"/>
      <c r="L9" s="117"/>
      <c r="M9" s="117"/>
    </row>
    <row r="10" spans="2:13" ht="17.25" customHeight="1">
      <c r="B10" s="118"/>
      <c r="C10" s="117"/>
      <c r="D10" s="294"/>
      <c r="E10" s="294"/>
      <c r="F10" s="294"/>
      <c r="G10" s="294"/>
      <c r="H10" s="294"/>
      <c r="I10" s="294"/>
      <c r="J10" s="117"/>
      <c r="K10" s="117"/>
      <c r="L10" s="117"/>
      <c r="M10" s="117"/>
    </row>
    <row r="11" spans="2:13" ht="15">
      <c r="B11" s="118"/>
      <c r="C11" s="117"/>
      <c r="D11" s="150"/>
      <c r="E11" s="150"/>
      <c r="F11" s="150"/>
      <c r="G11" s="117"/>
      <c r="H11" s="117"/>
      <c r="I11" s="117"/>
      <c r="J11" s="117"/>
      <c r="K11" s="117"/>
      <c r="L11" s="117"/>
      <c r="M11" s="117"/>
    </row>
    <row r="12" spans="2:13" ht="15" customHeight="1">
      <c r="B12" s="118" t="s">
        <v>341</v>
      </c>
      <c r="C12" s="117"/>
      <c r="D12" s="291" t="s">
        <v>348</v>
      </c>
      <c r="E12" s="291"/>
      <c r="F12" s="291"/>
      <c r="G12" s="291"/>
      <c r="H12" s="291"/>
      <c r="I12" s="291"/>
      <c r="J12" s="291"/>
      <c r="K12" s="197"/>
      <c r="L12" s="152" t="s">
        <v>281</v>
      </c>
      <c r="M12" s="230">
        <f>'4. Basic details'!I24</f>
        <v>0</v>
      </c>
    </row>
    <row r="13" spans="2:14" ht="15" customHeight="1">
      <c r="B13" s="117"/>
      <c r="C13" s="117"/>
      <c r="D13" s="291"/>
      <c r="E13" s="291"/>
      <c r="F13" s="291"/>
      <c r="G13" s="291"/>
      <c r="H13" s="291"/>
      <c r="I13" s="291"/>
      <c r="J13" s="291"/>
      <c r="K13" s="117"/>
      <c r="L13" s="301"/>
      <c r="M13" s="301"/>
      <c r="N13" s="114"/>
    </row>
    <row r="14" spans="2:14" ht="15">
      <c r="B14" s="117"/>
      <c r="C14" s="117"/>
      <c r="D14" s="291"/>
      <c r="E14" s="291"/>
      <c r="F14" s="291"/>
      <c r="G14" s="291"/>
      <c r="H14" s="291"/>
      <c r="I14" s="291"/>
      <c r="J14" s="291"/>
      <c r="K14" s="117"/>
      <c r="L14" s="302"/>
      <c r="M14" s="302"/>
      <c r="N14" s="114"/>
    </row>
    <row r="15" spans="2:13" ht="15">
      <c r="B15" s="117"/>
      <c r="C15" s="117"/>
      <c r="D15" s="117"/>
      <c r="E15" s="117"/>
      <c r="F15" s="117"/>
      <c r="G15" s="117"/>
      <c r="H15" s="117"/>
      <c r="I15" s="117"/>
      <c r="J15" s="117"/>
      <c r="K15" s="117"/>
      <c r="L15" s="117"/>
      <c r="M15" s="117"/>
    </row>
    <row r="16" spans="2:13" ht="15">
      <c r="B16" s="118" t="s">
        <v>319</v>
      </c>
      <c r="C16" s="117"/>
      <c r="D16" s="291" t="s">
        <v>342</v>
      </c>
      <c r="E16" s="291"/>
      <c r="F16" s="291"/>
      <c r="G16" s="291"/>
      <c r="H16" s="291"/>
      <c r="I16" s="291"/>
      <c r="J16" s="291"/>
      <c r="K16" s="193"/>
      <c r="L16" s="117"/>
      <c r="M16" s="117"/>
    </row>
    <row r="17" spans="2:13" ht="15">
      <c r="B17" s="117"/>
      <c r="C17" s="117"/>
      <c r="D17" s="291"/>
      <c r="E17" s="291"/>
      <c r="F17" s="291"/>
      <c r="G17" s="291"/>
      <c r="H17" s="291"/>
      <c r="I17" s="291"/>
      <c r="J17" s="291"/>
      <c r="K17" s="117"/>
      <c r="L17" s="117"/>
      <c r="M17" s="117"/>
    </row>
    <row r="18" spans="2:13" ht="15">
      <c r="B18" s="118"/>
      <c r="C18" s="117"/>
      <c r="D18" s="117"/>
      <c r="E18" s="117"/>
      <c r="F18" s="117"/>
      <c r="G18" s="117"/>
      <c r="H18" s="117"/>
      <c r="I18" s="117"/>
      <c r="J18" s="117"/>
      <c r="K18" s="117"/>
      <c r="L18" s="117"/>
      <c r="M18" s="117"/>
    </row>
    <row r="19" spans="2:13" ht="15">
      <c r="B19" s="118" t="s">
        <v>320</v>
      </c>
      <c r="C19" s="117"/>
      <c r="D19" s="291" t="s">
        <v>345</v>
      </c>
      <c r="E19" s="291"/>
      <c r="F19" s="291"/>
      <c r="G19" s="291"/>
      <c r="H19" s="291"/>
      <c r="I19" s="291"/>
      <c r="J19" s="291"/>
      <c r="K19" s="152" t="s">
        <v>344</v>
      </c>
      <c r="L19" s="152" t="s">
        <v>436</v>
      </c>
      <c r="M19" s="152" t="s">
        <v>248</v>
      </c>
    </row>
    <row r="20" spans="2:13" ht="15">
      <c r="B20" s="118"/>
      <c r="C20" s="117"/>
      <c r="D20" s="291"/>
      <c r="E20" s="291"/>
      <c r="F20" s="291"/>
      <c r="G20" s="291"/>
      <c r="H20" s="291"/>
      <c r="I20" s="291"/>
      <c r="J20" s="291"/>
      <c r="K20" s="197"/>
      <c r="L20" s="197"/>
      <c r="M20" s="182">
        <f>K20+(L20*'8. Unit conversion'!D30)</f>
        <v>0</v>
      </c>
    </row>
    <row r="21" spans="2:13" ht="15">
      <c r="B21" s="118"/>
      <c r="C21" s="117"/>
      <c r="D21" s="117"/>
      <c r="E21" s="117"/>
      <c r="F21" s="117"/>
      <c r="G21" s="117"/>
      <c r="H21" s="117"/>
      <c r="I21" s="117"/>
      <c r="J21" s="117"/>
      <c r="K21" s="117"/>
      <c r="L21" s="170"/>
      <c r="M21" s="117"/>
    </row>
    <row r="22" spans="2:13" ht="15">
      <c r="B22" s="303" t="s">
        <v>358</v>
      </c>
      <c r="C22" s="303"/>
      <c r="D22" s="303"/>
      <c r="E22" s="303"/>
      <c r="F22" s="303"/>
      <c r="G22" s="303"/>
      <c r="H22" s="303"/>
      <c r="I22" s="303"/>
      <c r="J22" s="303"/>
      <c r="K22" s="303"/>
      <c r="L22" s="303"/>
      <c r="M22" s="303"/>
    </row>
    <row r="23" spans="2:13" ht="15">
      <c r="B23" s="151"/>
      <c r="C23" s="117"/>
      <c r="D23" s="117"/>
      <c r="E23" s="151"/>
      <c r="F23" s="151"/>
      <c r="G23" s="151"/>
      <c r="H23" s="151"/>
      <c r="I23" s="151"/>
      <c r="J23" s="151"/>
      <c r="K23" s="117"/>
      <c r="L23" s="117"/>
      <c r="M23" s="171"/>
    </row>
    <row r="24" spans="2:13" ht="15">
      <c r="B24" s="234" t="s">
        <v>346</v>
      </c>
      <c r="C24" s="235"/>
      <c r="D24" s="235"/>
      <c r="E24" s="235"/>
      <c r="F24" s="235"/>
      <c r="G24" s="236"/>
      <c r="H24" s="241">
        <f>IF(G7="No",0,(IF(AND(J9="No",K16="No"),'4. Basic details'!D19*0.00512559378,M20)))</f>
        <v>0</v>
      </c>
      <c r="I24" s="152" t="s">
        <v>281</v>
      </c>
      <c r="J24" s="172" t="str">
        <f>K19</f>
        <v> ტონა</v>
      </c>
      <c r="K24" s="117"/>
      <c r="L24" s="171"/>
      <c r="M24" s="171" t="s">
        <v>349</v>
      </c>
    </row>
    <row r="25" spans="2:13" ht="15">
      <c r="B25" s="298" t="s">
        <v>347</v>
      </c>
      <c r="C25" s="299"/>
      <c r="D25" s="299"/>
      <c r="E25" s="299"/>
      <c r="F25" s="299"/>
      <c r="G25" s="300"/>
      <c r="H25" s="181">
        <f>IF(M12="Litres, L",Sheet1!D22,IF(M12="Cubic metres, m3",Sheet1!D23,IF(M12="Cubic feet, cu ft",Sheet1!D24,IF(M12="Imperial gallon",Sheet1!D25,IF(M12="US gallon",Sheet1!D26)))))*H24</f>
        <v>0</v>
      </c>
      <c r="I25" s="152" t="s">
        <v>281</v>
      </c>
      <c r="J25" s="172">
        <f>M12</f>
        <v>0</v>
      </c>
      <c r="K25" s="117"/>
      <c r="L25" s="117"/>
      <c r="M25" s="171" t="s">
        <v>350</v>
      </c>
    </row>
    <row r="26" spans="2:13" ht="15">
      <c r="B26" s="117"/>
      <c r="C26" s="117"/>
      <c r="D26" s="151"/>
      <c r="E26" s="151"/>
      <c r="F26" s="151"/>
      <c r="G26" s="151"/>
      <c r="H26" s="151"/>
      <c r="I26" s="151"/>
      <c r="J26" s="151"/>
      <c r="K26" s="117"/>
      <c r="L26" s="117"/>
      <c r="M26" s="117"/>
    </row>
    <row r="28" ht="15" hidden="1">
      <c r="B28" s="111"/>
    </row>
  </sheetData>
  <sheetProtection sheet="1" selectLockedCells="1"/>
  <mergeCells count="11">
    <mergeCell ref="D19:J20"/>
    <mergeCell ref="D7:F7"/>
    <mergeCell ref="B25:G25"/>
    <mergeCell ref="L13:M14"/>
    <mergeCell ref="B22:M22"/>
    <mergeCell ref="B2:I5"/>
    <mergeCell ref="K2:M2"/>
    <mergeCell ref="L4:M4"/>
    <mergeCell ref="D9:I10"/>
    <mergeCell ref="D12:J14"/>
    <mergeCell ref="D16:J17"/>
  </mergeCells>
  <conditionalFormatting sqref="J9">
    <cfRule type="expression" priority="13" dxfId="0" stopIfTrue="1">
      <formula>($G$7="No")</formula>
    </cfRule>
  </conditionalFormatting>
  <conditionalFormatting sqref="K16">
    <cfRule type="expression" priority="11" dxfId="0" stopIfTrue="1">
      <formula>($G$7="No")</formula>
    </cfRule>
  </conditionalFormatting>
  <conditionalFormatting sqref="K20">
    <cfRule type="expression" priority="10" dxfId="0" stopIfTrue="1">
      <formula>($K$16="No")</formula>
    </cfRule>
  </conditionalFormatting>
  <conditionalFormatting sqref="K12">
    <cfRule type="expression" priority="9" dxfId="0" stopIfTrue="1">
      <formula>$J$9="No"</formula>
    </cfRule>
  </conditionalFormatting>
  <conditionalFormatting sqref="L20">
    <cfRule type="expression" priority="8" dxfId="0" stopIfTrue="1">
      <formula>$K$16="No"</formula>
    </cfRule>
  </conditionalFormatting>
  <conditionalFormatting sqref="K20:M20">
    <cfRule type="expression" priority="7" dxfId="0" stopIfTrue="1">
      <formula>$K$16="No"</formula>
    </cfRule>
  </conditionalFormatting>
  <conditionalFormatting sqref="K16 K20:M20 H24:H25">
    <cfRule type="expression" priority="3" dxfId="0" stopIfTrue="1">
      <formula>$J$9="Yes"</formula>
    </cfRule>
  </conditionalFormatting>
  <dataValidations count="1">
    <dataValidation type="list" allowBlank="1" showInputMessage="1" showErrorMessage="1" sqref="G7 J9 K16">
      <formula1>"Yes, No"</formula1>
    </dataValidation>
  </dataValidations>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P36"/>
  <sheetViews>
    <sheetView showGridLines="0" zoomScale="90" zoomScaleNormal="90" zoomScalePageLayoutView="0" workbookViewId="0" topLeftCell="A1">
      <selection activeCell="M11" sqref="M11"/>
    </sheetView>
  </sheetViews>
  <sheetFormatPr defaultColWidth="0" defaultRowHeight="15" zeroHeight="1"/>
  <cols>
    <col min="1" max="1" width="4.421875" style="117" customWidth="1"/>
    <col min="2" max="2" width="9.140625" style="117" customWidth="1"/>
    <col min="3" max="3" width="19.8515625" style="117" customWidth="1"/>
    <col min="4" max="4" width="9.140625" style="117" customWidth="1"/>
    <col min="5" max="5" width="10.7109375" style="117" customWidth="1"/>
    <col min="6" max="6" width="13.421875" style="117" customWidth="1"/>
    <col min="7" max="7" width="9.140625" style="117" customWidth="1"/>
    <col min="8" max="8" width="13.7109375" style="117" customWidth="1"/>
    <col min="9" max="9" width="9.421875" style="117" customWidth="1"/>
    <col min="10" max="10" width="23.7109375" style="117" customWidth="1"/>
    <col min="11" max="11" width="15.421875" style="117" customWidth="1"/>
    <col min="12" max="12" width="18.7109375" style="117" customWidth="1"/>
    <col min="13" max="13" width="11.28125" style="117" customWidth="1"/>
    <col min="14" max="14" width="14.421875" style="117" customWidth="1"/>
    <col min="15" max="15" width="13.28125" style="117" customWidth="1"/>
    <col min="16" max="16" width="5.28125" style="117" customWidth="1"/>
    <col min="17" max="16384" width="9.140625" style="117" hidden="1" customWidth="1"/>
  </cols>
  <sheetData>
    <row r="1" spans="1:10" ht="15.75" customHeight="1">
      <c r="A1" s="116"/>
      <c r="B1" s="116"/>
      <c r="C1" s="116"/>
      <c r="D1" s="116"/>
      <c r="E1" s="116"/>
      <c r="F1" s="116"/>
      <c r="G1" s="116"/>
      <c r="H1" s="116"/>
      <c r="I1" s="116"/>
      <c r="J1" s="116"/>
    </row>
    <row r="2" spans="1:15" ht="15.75">
      <c r="A2" s="116"/>
      <c r="B2" s="322"/>
      <c r="C2" s="322"/>
      <c r="D2" s="322"/>
      <c r="E2" s="322"/>
      <c r="F2" s="322"/>
      <c r="G2" s="322"/>
      <c r="H2" s="322"/>
      <c r="I2" s="322"/>
      <c r="J2" s="322"/>
      <c r="K2" s="322"/>
      <c r="M2" s="319" t="s">
        <v>465</v>
      </c>
      <c r="N2" s="320"/>
      <c r="O2" s="321"/>
    </row>
    <row r="3" spans="1:15" ht="14.25">
      <c r="A3" s="116"/>
      <c r="B3" s="322"/>
      <c r="C3" s="322"/>
      <c r="D3" s="322"/>
      <c r="E3" s="322"/>
      <c r="F3" s="322"/>
      <c r="G3" s="322"/>
      <c r="H3" s="322"/>
      <c r="I3" s="322"/>
      <c r="J3" s="322"/>
      <c r="K3" s="322"/>
      <c r="M3" s="174"/>
      <c r="N3" s="145" t="s">
        <v>282</v>
      </c>
      <c r="O3" s="145"/>
    </row>
    <row r="4" spans="1:15" ht="14.25">
      <c r="A4" s="116"/>
      <c r="B4" s="322"/>
      <c r="C4" s="322"/>
      <c r="D4" s="322"/>
      <c r="E4" s="322"/>
      <c r="F4" s="322"/>
      <c r="G4" s="322"/>
      <c r="H4" s="322"/>
      <c r="I4" s="322"/>
      <c r="J4" s="322"/>
      <c r="K4" s="322"/>
      <c r="M4" s="143"/>
      <c r="N4" s="278" t="s">
        <v>283</v>
      </c>
      <c r="O4" s="278"/>
    </row>
    <row r="5" spans="1:11" ht="21.75" customHeight="1">
      <c r="A5" s="116"/>
      <c r="B5" s="322"/>
      <c r="C5" s="322"/>
      <c r="D5" s="322"/>
      <c r="E5" s="322"/>
      <c r="F5" s="322"/>
      <c r="G5" s="322"/>
      <c r="H5" s="322"/>
      <c r="I5" s="322"/>
      <c r="J5" s="322"/>
      <c r="K5" s="322"/>
    </row>
    <row r="6" spans="1:10" ht="13.5">
      <c r="A6" s="116"/>
      <c r="B6" s="116"/>
      <c r="C6" s="116"/>
      <c r="D6" s="116"/>
      <c r="E6" s="116"/>
      <c r="F6" s="116"/>
      <c r="G6" s="116"/>
      <c r="H6" s="116"/>
      <c r="I6" s="116"/>
      <c r="J6" s="116"/>
    </row>
    <row r="7" spans="2:13" ht="31.5" customHeight="1">
      <c r="B7" s="315" t="s">
        <v>354</v>
      </c>
      <c r="C7" s="315"/>
      <c r="E7" s="316" t="s">
        <v>369</v>
      </c>
      <c r="F7" s="316"/>
      <c r="G7" s="316"/>
      <c r="H7" s="316"/>
      <c r="I7" s="316"/>
      <c r="J7" s="316"/>
      <c r="K7" s="316"/>
      <c r="L7" s="316"/>
      <c r="M7" s="193"/>
    </row>
    <row r="8" spans="2:12" ht="13.5">
      <c r="B8" s="205"/>
      <c r="C8" s="116"/>
      <c r="E8" s="176"/>
      <c r="F8" s="176"/>
      <c r="G8" s="176"/>
      <c r="H8" s="176"/>
      <c r="I8" s="176"/>
      <c r="J8" s="176"/>
      <c r="K8" s="176"/>
      <c r="L8" s="176"/>
    </row>
    <row r="9" spans="2:15" ht="13.5">
      <c r="B9" s="315" t="s">
        <v>310</v>
      </c>
      <c r="C9" s="315"/>
      <c r="E9" s="318" t="s">
        <v>359</v>
      </c>
      <c r="F9" s="318"/>
      <c r="G9" s="318"/>
      <c r="H9" s="318"/>
      <c r="I9" s="318"/>
      <c r="J9" s="318"/>
      <c r="K9" s="318"/>
      <c r="L9" s="318"/>
      <c r="M9" s="193"/>
      <c r="N9" s="152" t="s">
        <v>281</v>
      </c>
      <c r="O9" s="153">
        <f>'4. Basic details'!I24</f>
        <v>0</v>
      </c>
    </row>
    <row r="10" spans="2:12" ht="13.5">
      <c r="B10" s="205"/>
      <c r="C10" s="116"/>
      <c r="E10" s="176"/>
      <c r="F10" s="176"/>
      <c r="G10" s="176"/>
      <c r="H10" s="176"/>
      <c r="I10" s="176"/>
      <c r="J10" s="176"/>
      <c r="K10" s="176"/>
      <c r="L10" s="176"/>
    </row>
    <row r="11" spans="2:13" ht="13.5">
      <c r="B11" s="315" t="s">
        <v>341</v>
      </c>
      <c r="C11" s="315"/>
      <c r="E11" s="316" t="s">
        <v>368</v>
      </c>
      <c r="F11" s="316"/>
      <c r="G11" s="316"/>
      <c r="H11" s="316"/>
      <c r="I11" s="316"/>
      <c r="J11" s="316"/>
      <c r="K11" s="316"/>
      <c r="L11" s="316"/>
      <c r="M11" s="193"/>
    </row>
    <row r="12" spans="2:13" ht="33" customHeight="1">
      <c r="B12" s="205"/>
      <c r="C12" s="116"/>
      <c r="E12" s="316"/>
      <c r="F12" s="316"/>
      <c r="G12" s="316"/>
      <c r="H12" s="316"/>
      <c r="I12" s="316"/>
      <c r="J12" s="316"/>
      <c r="K12" s="316"/>
      <c r="L12" s="317"/>
      <c r="M12"/>
    </row>
    <row r="13" spans="5:15" ht="15" customHeight="1">
      <c r="E13" s="318" t="s">
        <v>360</v>
      </c>
      <c r="F13" s="318"/>
      <c r="G13" s="318"/>
      <c r="H13" s="318"/>
      <c r="I13" s="197"/>
      <c r="J13" s="152" t="s">
        <v>281</v>
      </c>
      <c r="K13" s="184">
        <f>'4. Basic details'!I24</f>
        <v>0</v>
      </c>
      <c r="L13" s="323" t="s">
        <v>362</v>
      </c>
      <c r="M13" s="324"/>
      <c r="N13" s="325"/>
      <c r="O13" s="196"/>
    </row>
    <row r="14" spans="5:14" ht="15">
      <c r="E14" s="318" t="s">
        <v>361</v>
      </c>
      <c r="F14" s="318"/>
      <c r="G14" s="318"/>
      <c r="H14" s="318"/>
      <c r="I14" s="197"/>
      <c r="J14"/>
      <c r="K14"/>
      <c r="L14" s="326"/>
      <c r="M14" s="327"/>
      <c r="N14" s="328"/>
    </row>
    <row r="15" spans="5:14" ht="30" customHeight="1">
      <c r="E15" s="227"/>
      <c r="F15" s="227"/>
      <c r="G15" s="227"/>
      <c r="H15" s="227"/>
      <c r="I15" s="229"/>
      <c r="J15"/>
      <c r="K15"/>
      <c r="L15" s="329"/>
      <c r="M15" s="330"/>
      <c r="N15" s="331"/>
    </row>
    <row r="16" spans="5:14" ht="15">
      <c r="E16" s="227"/>
      <c r="F16" s="227"/>
      <c r="G16" s="227"/>
      <c r="H16" s="227"/>
      <c r="I16" s="228"/>
      <c r="J16"/>
      <c r="K16"/>
      <c r="L16" s="222"/>
      <c r="M16" s="222"/>
      <c r="N16" s="222"/>
    </row>
    <row r="17" spans="10:14" ht="15">
      <c r="J17" s="177"/>
      <c r="K17" s="178"/>
      <c r="L17"/>
      <c r="M17"/>
      <c r="N17"/>
    </row>
    <row r="18" spans="2:15" ht="15" customHeight="1">
      <c r="B18" s="333" t="s">
        <v>363</v>
      </c>
      <c r="C18" s="334"/>
      <c r="D18" s="334"/>
      <c r="E18" s="334"/>
      <c r="F18" s="334"/>
      <c r="G18" s="334"/>
      <c r="H18" s="334"/>
      <c r="I18" s="334"/>
      <c r="J18" s="335"/>
      <c r="K18" s="183">
        <f>IF(M7="Yes",M9,(IF(O13="Known",M11*I13*I14*365,(IF(O13="Unknown",M11*13*5*365)))))*IF(M18="Litres, L",1,IF(M18="Cubic metres, m3",Sheet1!D23,IF(M18="Cubic feet, cu ft",Sheet1!D24,IF(M18="Imperial gallon",Sheet1!D25,IF(M18="US gallon",Sheet1!D26)))))</f>
        <v>0</v>
      </c>
      <c r="L18" s="152" t="s">
        <v>281</v>
      </c>
      <c r="M18" s="153">
        <f>'4. Basic details'!I24</f>
        <v>0</v>
      </c>
      <c r="N18" s="304" t="s">
        <v>355</v>
      </c>
      <c r="O18" s="305"/>
    </row>
    <row r="19" spans="7:15" ht="13.5">
      <c r="G19" s="112"/>
      <c r="N19" s="221"/>
      <c r="O19" s="221"/>
    </row>
    <row r="20" spans="2:7" ht="13.5">
      <c r="B20" s="116"/>
      <c r="C20" s="116"/>
      <c r="G20" s="119"/>
    </row>
    <row r="21" spans="2:11" ht="13.5">
      <c r="B21" s="315" t="s">
        <v>353</v>
      </c>
      <c r="C21" s="315"/>
      <c r="E21" s="286" t="s">
        <v>370</v>
      </c>
      <c r="F21" s="286"/>
      <c r="G21" s="286"/>
      <c r="H21" s="286"/>
      <c r="I21" s="286"/>
      <c r="J21" s="286"/>
      <c r="K21" s="193"/>
    </row>
    <row r="22" spans="2:7" ht="13.5">
      <c r="B22" s="205"/>
      <c r="C22" s="116"/>
      <c r="G22" s="113"/>
    </row>
    <row r="23" spans="2:11" ht="13.5">
      <c r="B23" s="315" t="s">
        <v>320</v>
      </c>
      <c r="C23" s="315"/>
      <c r="E23" s="291" t="s">
        <v>371</v>
      </c>
      <c r="F23" s="291"/>
      <c r="G23" s="291"/>
      <c r="H23" s="291"/>
      <c r="I23" s="291"/>
      <c r="J23" s="291"/>
      <c r="K23" s="193"/>
    </row>
    <row r="24" spans="2:10" ht="13.5">
      <c r="B24" s="205"/>
      <c r="C24" s="116"/>
      <c r="E24" s="291"/>
      <c r="F24" s="291"/>
      <c r="G24" s="291"/>
      <c r="H24" s="291"/>
      <c r="I24" s="291"/>
      <c r="J24" s="291"/>
    </row>
    <row r="25" spans="2:3" ht="13.5">
      <c r="B25" s="205"/>
      <c r="C25" s="116"/>
    </row>
    <row r="26" spans="2:11" ht="28.5" customHeight="1">
      <c r="B26" s="315" t="s">
        <v>351</v>
      </c>
      <c r="C26" s="315"/>
      <c r="E26" s="294" t="s">
        <v>372</v>
      </c>
      <c r="F26" s="294"/>
      <c r="G26" s="294"/>
      <c r="H26" s="294"/>
      <c r="I26" s="294"/>
      <c r="J26" s="294"/>
      <c r="K26" s="197"/>
    </row>
    <row r="27" spans="2:3" ht="13.5">
      <c r="B27" s="205"/>
      <c r="C27" s="116"/>
    </row>
    <row r="28" spans="2:14" ht="15" customHeight="1">
      <c r="B28" s="315" t="s">
        <v>352</v>
      </c>
      <c r="C28" s="315"/>
      <c r="E28" s="312" t="s">
        <v>364</v>
      </c>
      <c r="F28" s="313"/>
      <c r="G28" s="313"/>
      <c r="H28" s="313"/>
      <c r="I28" s="313"/>
      <c r="J28" s="314"/>
      <c r="K28"/>
      <c r="N28" s="178"/>
    </row>
    <row r="29" spans="2:15" ht="14.25" customHeight="1">
      <c r="B29" s="116"/>
      <c r="C29" s="116"/>
      <c r="M29"/>
      <c r="N29"/>
      <c r="O29"/>
    </row>
    <row r="30" spans="5:15" ht="15" customHeight="1">
      <c r="E30" s="286" t="s">
        <v>365</v>
      </c>
      <c r="F30" s="286"/>
      <c r="G30" s="286"/>
      <c r="H30" s="286"/>
      <c r="I30" s="286"/>
      <c r="J30" s="197"/>
      <c r="K30" s="152" t="s">
        <v>281</v>
      </c>
      <c r="L30" s="184" t="str">
        <f>'4. Basic details'!I9</f>
        <v>Square metres, m2</v>
      </c>
      <c r="M30" s="306" t="s">
        <v>367</v>
      </c>
      <c r="N30" s="307"/>
      <c r="O30" s="193"/>
    </row>
    <row r="31" spans="5:14" ht="33" customHeight="1">
      <c r="E31" s="291" t="s">
        <v>366</v>
      </c>
      <c r="F31" s="291"/>
      <c r="G31" s="291"/>
      <c r="H31" s="291"/>
      <c r="I31" s="291"/>
      <c r="J31" s="197"/>
      <c r="L31"/>
      <c r="M31" s="308"/>
      <c r="N31" s="309"/>
    </row>
    <row r="32" spans="12:14" ht="15">
      <c r="L32"/>
      <c r="M32" s="308"/>
      <c r="N32" s="309"/>
    </row>
    <row r="33" spans="13:14" ht="13.5">
      <c r="M33" s="310"/>
      <c r="N33" s="311"/>
    </row>
    <row r="34" ht="13.5"/>
    <row r="35" spans="2:16" ht="15" customHeight="1">
      <c r="B35" s="303" t="s">
        <v>357</v>
      </c>
      <c r="C35" s="303"/>
      <c r="D35" s="303"/>
      <c r="E35" s="303"/>
      <c r="F35" s="303"/>
      <c r="G35" s="303"/>
      <c r="H35" s="303"/>
      <c r="I35" s="303"/>
      <c r="J35" s="303"/>
      <c r="K35" s="232">
        <f>IF(K21="No",0,(IF(K23="Yes",K26,((IF(L30="Square metres, m2",(J30*J31*IF(M18="Litres, L",Sheet1!D5,IF(M18="Cubic metres, m3",Sheet1!E5,IF(M18="Cubic feet, cu ft",Sheet1!F5,IF(M18="Imperial gallon",Sheet1!G5,IF(M18="US gallon",Sheet1!H5)))))),(J30*'8. Unit conversion'!C23)*J31*IF(M18="Litres, L",Sheet1!D5,IF(M18="Cubic metres, m3",Sheet1!E5,IF(M18="Cubic feet, cu ft",Sheet1!F5,IF(M18="Imperial gallon",Sheet1!G5,IF(M18="US gallon",Sheet1!H5)))))))))))</f>
        <v>0</v>
      </c>
      <c r="L35" s="152" t="s">
        <v>281</v>
      </c>
      <c r="M35" s="172">
        <f>M18</f>
        <v>0</v>
      </c>
      <c r="N35" s="305" t="s">
        <v>356</v>
      </c>
      <c r="O35" s="305"/>
      <c r="P35" s="221"/>
    </row>
    <row r="36" spans="2:16" ht="15">
      <c r="B36" s="332"/>
      <c r="C36" s="332"/>
      <c r="D36" s="332"/>
      <c r="E36" s="332"/>
      <c r="F36" s="332"/>
      <c r="G36" s="332"/>
      <c r="H36" s="332"/>
      <c r="I36" s="332"/>
      <c r="J36" s="332"/>
      <c r="K36"/>
      <c r="L36"/>
      <c r="M36"/>
      <c r="N36" s="305"/>
      <c r="O36" s="305"/>
      <c r="P36" s="221"/>
    </row>
    <row r="38" ht="13.5"/>
  </sheetData>
  <sheetProtection sheet="1" selectLockedCells="1"/>
  <mergeCells count="28">
    <mergeCell ref="B36:J36"/>
    <mergeCell ref="E26:J26"/>
    <mergeCell ref="B7:C7"/>
    <mergeCell ref="E30:I30"/>
    <mergeCell ref="E31:I31"/>
    <mergeCell ref="E9:L9"/>
    <mergeCell ref="B18:J18"/>
    <mergeCell ref="B21:C21"/>
    <mergeCell ref="B9:C9"/>
    <mergeCell ref="B11:C11"/>
    <mergeCell ref="E7:L7"/>
    <mergeCell ref="E11:L12"/>
    <mergeCell ref="E13:H13"/>
    <mergeCell ref="E14:H14"/>
    <mergeCell ref="N4:O4"/>
    <mergeCell ref="M2:O2"/>
    <mergeCell ref="B2:K5"/>
    <mergeCell ref="L13:N15"/>
    <mergeCell ref="N18:O18"/>
    <mergeCell ref="M30:N33"/>
    <mergeCell ref="E21:J21"/>
    <mergeCell ref="E28:J28"/>
    <mergeCell ref="B35:J35"/>
    <mergeCell ref="B23:C23"/>
    <mergeCell ref="B26:C26"/>
    <mergeCell ref="B28:C28"/>
    <mergeCell ref="N35:O36"/>
    <mergeCell ref="E23:J24"/>
  </mergeCells>
  <conditionalFormatting sqref="M9">
    <cfRule type="expression" priority="29" dxfId="0" stopIfTrue="1">
      <formula>($M$7="No")</formula>
    </cfRule>
  </conditionalFormatting>
  <conditionalFormatting sqref="M12">
    <cfRule type="expression" priority="27" dxfId="0" stopIfTrue="1">
      <formula>$M$7="Yes"</formula>
    </cfRule>
  </conditionalFormatting>
  <conditionalFormatting sqref="O13">
    <cfRule type="expression" priority="12" dxfId="0" stopIfTrue="1">
      <formula>$M$12="Unknown"</formula>
    </cfRule>
    <cfRule type="expression" priority="13" dxfId="0" stopIfTrue="1">
      <formula>"$M$13=""Unknown"""</formula>
    </cfRule>
    <cfRule type="expression" priority="26" dxfId="0" stopIfTrue="1">
      <formula>$M$7="Yes"</formula>
    </cfRule>
  </conditionalFormatting>
  <conditionalFormatting sqref="K23">
    <cfRule type="expression" priority="22" dxfId="0" stopIfTrue="1">
      <formula>$K$21="No"</formula>
    </cfRule>
  </conditionalFormatting>
  <conditionalFormatting sqref="K26">
    <cfRule type="expression" priority="18" dxfId="0" stopIfTrue="1">
      <formula>$K$23="No"</formula>
    </cfRule>
    <cfRule type="expression" priority="21" dxfId="0" stopIfTrue="1">
      <formula>$K$21="No"</formula>
    </cfRule>
  </conditionalFormatting>
  <conditionalFormatting sqref="O30">
    <cfRule type="expression" priority="17" dxfId="0" stopIfTrue="1">
      <formula>$K$23="Yes"</formula>
    </cfRule>
    <cfRule type="expression" priority="19" dxfId="0" stopIfTrue="1">
      <formula>$K$21="No"</formula>
    </cfRule>
  </conditionalFormatting>
  <conditionalFormatting sqref="I13:I14">
    <cfRule type="expression" priority="32" dxfId="0" stopIfTrue="1">
      <formula>$M$7="Yes"</formula>
    </cfRule>
    <cfRule type="expression" priority="33" dxfId="0" stopIfTrue="1">
      <formula>$O$13="Unknown"</formula>
    </cfRule>
    <cfRule type="expression" priority="34" dxfId="0" stopIfTrue="1">
      <formula>$M$12="Unknown"</formula>
    </cfRule>
  </conditionalFormatting>
  <conditionalFormatting sqref="M11">
    <cfRule type="expression" priority="10" dxfId="0" stopIfTrue="1">
      <formula>$M$7="Yes"</formula>
    </cfRule>
  </conditionalFormatting>
  <conditionalFormatting sqref="J30:J31">
    <cfRule type="expression" priority="38" dxfId="0" stopIfTrue="1">
      <formula>$K$21="No"</formula>
    </cfRule>
    <cfRule type="expression" priority="39" dxfId="0" stopIfTrue="1">
      <formula>$O$30="Unknown"</formula>
    </cfRule>
    <cfRule type="expression" priority="40" dxfId="0" stopIfTrue="1">
      <formula>$K$23="Yes"</formula>
    </cfRule>
  </conditionalFormatting>
  <conditionalFormatting sqref="K35">
    <cfRule type="expression" priority="1" dxfId="0" stopIfTrue="1">
      <formula>$K$21="No"</formula>
    </cfRule>
  </conditionalFormatting>
  <dataValidations count="2">
    <dataValidation type="list" allowBlank="1" showInputMessage="1" showErrorMessage="1" sqref="M7 K21 K23">
      <formula1>"Yes, No"</formula1>
    </dataValidation>
    <dataValidation type="list" allowBlank="1" showInputMessage="1" showErrorMessage="1" sqref="O30 O13">
      <formula1>"Known, Unknown"</formula1>
    </dataValidation>
  </dataValidations>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dimension ref="B3:AU30"/>
  <sheetViews>
    <sheetView zoomScalePageLayoutView="0" workbookViewId="0" topLeftCell="A1">
      <selection activeCell="L18" sqref="L18"/>
    </sheetView>
  </sheetViews>
  <sheetFormatPr defaultColWidth="8.8515625" defaultRowHeight="15"/>
  <cols>
    <col min="1" max="1" width="8.8515625" style="0" customWidth="1"/>
    <col min="2" max="2" width="20.421875" style="0" bestFit="1" customWidth="1"/>
    <col min="3" max="7" width="8.8515625" style="0" customWidth="1"/>
    <col min="8" max="8" width="20.140625" style="0" bestFit="1" customWidth="1"/>
  </cols>
  <sheetData>
    <row r="3" spans="21:25" ht="15">
      <c r="U3" t="s">
        <v>232</v>
      </c>
      <c r="W3" t="s">
        <v>233</v>
      </c>
      <c r="Y3">
        <f>12*3*G5</f>
        <v>245.485680768</v>
      </c>
    </row>
    <row r="4" spans="4:23" ht="15">
      <c r="D4" t="s">
        <v>227</v>
      </c>
      <c r="E4" t="s">
        <v>228</v>
      </c>
      <c r="F4" t="s">
        <v>252</v>
      </c>
      <c r="G4" t="s">
        <v>264</v>
      </c>
      <c r="H4" t="s">
        <v>265</v>
      </c>
      <c r="W4">
        <v>9.0718</v>
      </c>
    </row>
    <row r="5" spans="2:8" ht="15">
      <c r="B5" t="s">
        <v>266</v>
      </c>
      <c r="D5">
        <v>31</v>
      </c>
      <c r="E5">
        <f>D5*0.001</f>
        <v>0.031</v>
      </c>
      <c r="F5">
        <f>D5*C24</f>
        <v>1.094754677</v>
      </c>
      <c r="G5">
        <f>D5*C25</f>
        <v>6.819046688</v>
      </c>
      <c r="H5">
        <f>D5*C26</f>
        <v>8.189333581000001</v>
      </c>
    </row>
    <row r="6" spans="4:8" ht="15">
      <c r="D6" t="s">
        <v>255</v>
      </c>
      <c r="E6" t="s">
        <v>256</v>
      </c>
      <c r="F6" t="s">
        <v>268</v>
      </c>
      <c r="G6" t="s">
        <v>231</v>
      </c>
      <c r="H6" t="s">
        <v>230</v>
      </c>
    </row>
    <row r="7" spans="2:8" ht="15">
      <c r="B7" t="s">
        <v>267</v>
      </c>
      <c r="D7">
        <f>D5*$D$30</f>
        <v>333.68120999999996</v>
      </c>
      <c r="E7">
        <f>E5*$D$30</f>
        <v>0.33368120999999995</v>
      </c>
      <c r="F7">
        <f>F5*$D$30</f>
        <v>11.78384081530707</v>
      </c>
      <c r="G7">
        <f>G5*$D$30</f>
        <v>73.39960483543008</v>
      </c>
      <c r="H7">
        <f>H5*$D$30</f>
        <v>88.14924962586171</v>
      </c>
    </row>
    <row r="8" spans="21:47" ht="15">
      <c r="U8" t="s">
        <v>234</v>
      </c>
      <c r="W8" t="s">
        <v>235</v>
      </c>
      <c r="AN8">
        <v>20</v>
      </c>
      <c r="AP8">
        <f>AN8*1000</f>
        <v>20000</v>
      </c>
      <c r="AR8">
        <v>8.447</v>
      </c>
      <c r="AU8">
        <v>7.02</v>
      </c>
    </row>
    <row r="10" spans="2:23" ht="15">
      <c r="B10" t="s">
        <v>229</v>
      </c>
      <c r="D10" t="s">
        <v>232</v>
      </c>
      <c r="F10" t="s">
        <v>240</v>
      </c>
      <c r="H10" t="s">
        <v>237</v>
      </c>
      <c r="J10" t="s">
        <v>239</v>
      </c>
      <c r="U10">
        <f>D11*1000</f>
        <v>20000</v>
      </c>
      <c r="W10">
        <f>W4*1000</f>
        <v>9071.8</v>
      </c>
    </row>
    <row r="11" spans="4:10" ht="15">
      <c r="D11">
        <v>20</v>
      </c>
      <c r="F11">
        <f>D11/1000</f>
        <v>0.02</v>
      </c>
      <c r="H11">
        <f>U13*0.45359</f>
        <v>41.24121931807488</v>
      </c>
      <c r="J11">
        <f>U16*0.45359</f>
        <v>34.34049879864086</v>
      </c>
    </row>
    <row r="12" spans="21:23" ht="15">
      <c r="U12" t="s">
        <v>236</v>
      </c>
      <c r="W12" t="s">
        <v>237</v>
      </c>
    </row>
    <row r="13" spans="4:21" ht="15">
      <c r="D13" t="s">
        <v>234</v>
      </c>
      <c r="F13" t="s">
        <v>241</v>
      </c>
      <c r="U13">
        <f>D11*4.54609000618123</f>
        <v>90.9218001236246</v>
      </c>
    </row>
    <row r="15" spans="4:23" ht="15">
      <c r="D15">
        <f>D11*1000</f>
        <v>20000</v>
      </c>
      <c r="F15">
        <f>D15/1000</f>
        <v>20</v>
      </c>
      <c r="U15" t="s">
        <v>238</v>
      </c>
      <c r="W15" t="s">
        <v>239</v>
      </c>
    </row>
    <row r="16" spans="8:21" ht="15">
      <c r="H16" s="49" t="s">
        <v>191</v>
      </c>
      <c r="I16" s="162" t="s">
        <v>195</v>
      </c>
      <c r="U16">
        <f>D11*3.78541180346137</f>
        <v>75.70823606922741</v>
      </c>
    </row>
    <row r="17" ht="15">
      <c r="H17" s="49"/>
    </row>
    <row r="19" ht="15">
      <c r="B19" t="s">
        <v>229</v>
      </c>
    </row>
    <row r="20" spans="9:10" ht="15">
      <c r="I20" s="162" t="s">
        <v>195</v>
      </c>
      <c r="J20" s="162" t="s">
        <v>196</v>
      </c>
    </row>
    <row r="21" spans="2:10" ht="15">
      <c r="B21" s="48" t="s">
        <v>188</v>
      </c>
      <c r="C21" s="48" t="s">
        <v>189</v>
      </c>
      <c r="H21" s="49" t="s">
        <v>191</v>
      </c>
      <c r="I21" t="s">
        <v>227</v>
      </c>
      <c r="J21" t="s">
        <v>255</v>
      </c>
    </row>
    <row r="22" spans="2:10" ht="15.75">
      <c r="B22" s="49" t="s">
        <v>191</v>
      </c>
      <c r="C22" s="125">
        <v>1</v>
      </c>
      <c r="D22">
        <v>20000</v>
      </c>
      <c r="H22" s="49" t="s">
        <v>197</v>
      </c>
      <c r="I22" t="s">
        <v>228</v>
      </c>
      <c r="J22" t="s">
        <v>256</v>
      </c>
    </row>
    <row r="23" spans="2:10" ht="15.75">
      <c r="B23" s="49" t="s">
        <v>197</v>
      </c>
      <c r="C23" s="163">
        <v>0.001</v>
      </c>
      <c r="D23">
        <f>C23*$D$22</f>
        <v>20</v>
      </c>
      <c r="H23" s="49" t="s">
        <v>192</v>
      </c>
      <c r="I23" t="s">
        <v>252</v>
      </c>
      <c r="J23" t="s">
        <v>258</v>
      </c>
    </row>
    <row r="24" spans="2:10" ht="15">
      <c r="B24" s="49" t="s">
        <v>192</v>
      </c>
      <c r="C24" s="164">
        <v>0.035314667</v>
      </c>
      <c r="D24">
        <f>C24*$D$22</f>
        <v>706.2933400000001</v>
      </c>
      <c r="H24" s="49" t="s">
        <v>193</v>
      </c>
      <c r="I24" t="s">
        <v>253</v>
      </c>
      <c r="J24" t="s">
        <v>259</v>
      </c>
    </row>
    <row r="25" spans="2:10" ht="15">
      <c r="B25" s="49" t="s">
        <v>193</v>
      </c>
      <c r="C25" s="164">
        <v>0.219969248</v>
      </c>
      <c r="D25">
        <f>C25*$D$22</f>
        <v>4399.38496</v>
      </c>
      <c r="H25" s="49" t="s">
        <v>190</v>
      </c>
      <c r="I25" t="s">
        <v>254</v>
      </c>
      <c r="J25" t="s">
        <v>257</v>
      </c>
    </row>
    <row r="26" spans="2:4" ht="15">
      <c r="B26" s="49" t="s">
        <v>190</v>
      </c>
      <c r="C26" s="164">
        <v>0.264172051</v>
      </c>
      <c r="D26">
        <f>C26*$D$22</f>
        <v>5283.44102</v>
      </c>
    </row>
    <row r="27" ht="15">
      <c r="H27" s="188" t="str">
        <f>IF(AND(H16="Litres, L",I16="Metre, m"),I21,IF(AND(H16="Cubic metres, m3",I16="Metre, m"),I22,IF(AND(H16="Cubic feet, cu ft",I16="Metre, m"),I23,IF(AND(H16="Imperial gallon",I16="Metre, m"),I24,IF(AND(H16="US gallon",I16="Metre, m"),I25)))))</f>
        <v>L/m2</v>
      </c>
    </row>
    <row r="29" spans="2:4" ht="15">
      <c r="B29" s="159" t="s">
        <v>188</v>
      </c>
      <c r="C29" s="159" t="s">
        <v>260</v>
      </c>
      <c r="D29" s="159" t="s">
        <v>262</v>
      </c>
    </row>
    <row r="30" spans="2:4" ht="15">
      <c r="B30" s="162" t="s">
        <v>261</v>
      </c>
      <c r="C30" s="125">
        <v>1</v>
      </c>
      <c r="D30" s="125">
        <v>10.76391</v>
      </c>
    </row>
  </sheetData>
  <sheetProtection/>
  <printOptions/>
  <pageMargins left="0.7" right="0.7" top="0.75" bottom="0.75" header="0.3" footer="0.3"/>
  <pageSetup orientation="portrait" paperSize="3"/>
</worksheet>
</file>

<file path=xl/worksheets/sheet8.xml><?xml version="1.0" encoding="utf-8"?>
<worksheet xmlns="http://schemas.openxmlformats.org/spreadsheetml/2006/main" xmlns:r="http://schemas.openxmlformats.org/officeDocument/2006/relationships">
  <dimension ref="B2:M22"/>
  <sheetViews>
    <sheetView showGridLines="0" zoomScale="90" zoomScaleNormal="90" zoomScalePageLayoutView="0" workbookViewId="0" topLeftCell="A1">
      <selection activeCell="J10" sqref="J10"/>
    </sheetView>
  </sheetViews>
  <sheetFormatPr defaultColWidth="0" defaultRowHeight="15" zeroHeight="1"/>
  <cols>
    <col min="1" max="1" width="4.28125" style="0" customWidth="1"/>
    <col min="2" max="6" width="9.140625" style="0" customWidth="1"/>
    <col min="7" max="7" width="17.421875" style="0" customWidth="1"/>
    <col min="8" max="10" width="9.140625" style="0" customWidth="1"/>
    <col min="11" max="11" width="12.28125" style="0" customWidth="1"/>
    <col min="12" max="12" width="18.7109375" style="0" customWidth="1"/>
    <col min="13" max="13" width="9.140625" style="0" customWidth="1"/>
    <col min="14" max="14" width="4.28125" style="0" customWidth="1"/>
    <col min="15" max="16384" width="0" style="0" hidden="1" customWidth="1"/>
  </cols>
  <sheetData>
    <row r="1" ht="15"/>
    <row r="2" spans="2:13" ht="15.75">
      <c r="B2" s="208"/>
      <c r="C2" s="209"/>
      <c r="D2" s="209"/>
      <c r="E2" s="209"/>
      <c r="F2" s="209"/>
      <c r="G2" s="209"/>
      <c r="H2" s="209"/>
      <c r="I2" s="210"/>
      <c r="K2" s="319" t="s">
        <v>465</v>
      </c>
      <c r="L2" s="320"/>
      <c r="M2" s="321"/>
    </row>
    <row r="3" spans="2:13" ht="15">
      <c r="B3" s="211"/>
      <c r="C3" s="55"/>
      <c r="D3" s="55"/>
      <c r="E3" s="55"/>
      <c r="F3" s="55"/>
      <c r="G3" s="55"/>
      <c r="H3" s="55"/>
      <c r="I3" s="212"/>
      <c r="K3" s="174"/>
      <c r="L3" s="145" t="s">
        <v>282</v>
      </c>
      <c r="M3" s="145"/>
    </row>
    <row r="4" spans="2:13" ht="15">
      <c r="B4" s="211"/>
      <c r="C4" s="55"/>
      <c r="D4" s="55"/>
      <c r="E4" s="55"/>
      <c r="F4" s="55"/>
      <c r="G4" s="55"/>
      <c r="H4" s="55"/>
      <c r="I4" s="212"/>
      <c r="K4" s="143"/>
      <c r="L4" s="278" t="s">
        <v>283</v>
      </c>
      <c r="M4" s="278"/>
    </row>
    <row r="5" spans="2:9" ht="15">
      <c r="B5" s="211"/>
      <c r="C5" s="55"/>
      <c r="D5" s="55"/>
      <c r="E5" s="55"/>
      <c r="F5" s="55"/>
      <c r="G5" s="55"/>
      <c r="H5" s="55"/>
      <c r="I5" s="212"/>
    </row>
    <row r="6" spans="2:9" ht="7.5" customHeight="1">
      <c r="B6" s="213"/>
      <c r="C6" s="214"/>
      <c r="D6" s="214"/>
      <c r="E6" s="214"/>
      <c r="F6" s="214"/>
      <c r="G6" s="214"/>
      <c r="H6" s="214"/>
      <c r="I6" s="215"/>
    </row>
    <row r="7" ht="15"/>
    <row r="8" spans="2:8" ht="28.5" customHeight="1">
      <c r="B8" s="315" t="s">
        <v>308</v>
      </c>
      <c r="C8" s="315"/>
      <c r="D8" s="336" t="s">
        <v>373</v>
      </c>
      <c r="E8" s="337"/>
      <c r="F8" s="337"/>
      <c r="G8" s="338"/>
      <c r="H8" s="220"/>
    </row>
    <row r="9" ht="15"/>
    <row r="10" spans="2:12" ht="15">
      <c r="B10" s="315" t="s">
        <v>310</v>
      </c>
      <c r="C10" s="315"/>
      <c r="D10" s="340" t="s">
        <v>374</v>
      </c>
      <c r="E10" s="341"/>
      <c r="F10" s="341"/>
      <c r="G10" s="341"/>
      <c r="H10" s="341"/>
      <c r="I10" s="342"/>
      <c r="J10" s="226"/>
      <c r="K10" s="206" t="s">
        <v>281</v>
      </c>
      <c r="L10" s="207">
        <f>'4. Basic details'!I24</f>
        <v>0</v>
      </c>
    </row>
    <row r="11" spans="4:9" ht="15">
      <c r="D11" s="343"/>
      <c r="E11" s="344"/>
      <c r="F11" s="344"/>
      <c r="G11" s="344"/>
      <c r="H11" s="344"/>
      <c r="I11" s="345"/>
    </row>
    <row r="12" ht="15"/>
    <row r="13" spans="2:12" ht="15">
      <c r="B13" s="315" t="s">
        <v>319</v>
      </c>
      <c r="C13" s="315"/>
      <c r="D13" s="340" t="s">
        <v>375</v>
      </c>
      <c r="E13" s="341"/>
      <c r="F13" s="341"/>
      <c r="G13" s="341"/>
      <c r="H13" s="341"/>
      <c r="I13" s="342"/>
      <c r="J13" s="220"/>
      <c r="K13" s="206" t="s">
        <v>281</v>
      </c>
      <c r="L13" s="207" t="str">
        <f>'4. Basic details'!I9</f>
        <v>Square metres, m2</v>
      </c>
    </row>
    <row r="14" spans="4:9" ht="30" customHeight="1">
      <c r="D14" s="343"/>
      <c r="E14" s="344"/>
      <c r="F14" s="344"/>
      <c r="G14" s="344"/>
      <c r="H14" s="344"/>
      <c r="I14" s="345"/>
    </row>
    <row r="15" ht="15"/>
    <row r="16" spans="2:12" ht="15" customHeight="1">
      <c r="B16" s="339" t="s">
        <v>376</v>
      </c>
      <c r="C16" s="339"/>
      <c r="D16" s="339"/>
      <c r="E16" s="339"/>
      <c r="F16" s="339"/>
      <c r="G16" s="339"/>
      <c r="H16" s="339"/>
      <c r="I16" s="339"/>
      <c r="J16" s="231" t="e">
        <f>J13/'4. Basic details'!D16</f>
        <v>#DIV/0!</v>
      </c>
      <c r="K16" s="206" t="s">
        <v>281</v>
      </c>
      <c r="L16" s="207" t="s">
        <v>263</v>
      </c>
    </row>
    <row r="17" spans="2:9" ht="15">
      <c r="B17" s="339"/>
      <c r="C17" s="339"/>
      <c r="D17" s="339"/>
      <c r="E17" s="339"/>
      <c r="F17" s="339"/>
      <c r="G17" s="339"/>
      <c r="H17" s="339"/>
      <c r="I17" s="339"/>
    </row>
    <row r="18" ht="15"/>
    <row r="22" ht="15" hidden="1">
      <c r="F22" s="216"/>
    </row>
  </sheetData>
  <sheetProtection sheet="1" selectLockedCells="1"/>
  <mergeCells count="9">
    <mergeCell ref="B13:C13"/>
    <mergeCell ref="D8:G8"/>
    <mergeCell ref="B16:I17"/>
    <mergeCell ref="K2:M2"/>
    <mergeCell ref="L4:M4"/>
    <mergeCell ref="B8:C8"/>
    <mergeCell ref="D10:I11"/>
    <mergeCell ref="B10:C10"/>
    <mergeCell ref="D13:I14"/>
  </mergeCells>
  <conditionalFormatting sqref="J10">
    <cfRule type="expression" priority="4" dxfId="0" stopIfTrue="1">
      <formula>$H$8="No"</formula>
    </cfRule>
  </conditionalFormatting>
  <conditionalFormatting sqref="J13 J16">
    <cfRule type="expression" priority="3" dxfId="0" stopIfTrue="1">
      <formula>$H$8="Yes"</formula>
    </cfRule>
  </conditionalFormatting>
  <dataValidations count="1">
    <dataValidation type="list" allowBlank="1" showInputMessage="1" showErrorMessage="1" sqref="H8">
      <formula1>"Yes, No"</formula1>
    </dataValidation>
  </dataValidations>
  <printOptions/>
  <pageMargins left="0.7" right="0.7" top="0.75" bottom="0.75" header="0.3" footer="0.3"/>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dimension ref="A1:L31"/>
  <sheetViews>
    <sheetView showGridLines="0" zoomScale="90" zoomScaleNormal="90" zoomScalePageLayoutView="0" workbookViewId="0" topLeftCell="A1">
      <selection activeCell="D15" sqref="D15"/>
    </sheetView>
  </sheetViews>
  <sheetFormatPr defaultColWidth="0" defaultRowHeight="15" zeroHeight="1"/>
  <cols>
    <col min="1" max="1" width="4.28125" style="0" customWidth="1"/>
    <col min="2" max="2" width="29.8515625" style="0" customWidth="1"/>
    <col min="3" max="3" width="10.7109375" style="0" bestFit="1" customWidth="1"/>
    <col min="4" max="4" width="15.7109375" style="0" customWidth="1"/>
    <col min="5" max="5" width="26.421875" style="0" customWidth="1"/>
    <col min="6" max="6" width="22.28125" style="0" customWidth="1"/>
    <col min="7" max="7" width="15.00390625" style="0" customWidth="1"/>
    <col min="8" max="8" width="20.7109375" style="0" customWidth="1"/>
    <col min="9" max="11" width="9.140625" style="0" customWidth="1"/>
    <col min="12" max="12" width="23.7109375" style="0" customWidth="1"/>
    <col min="13" max="16384" width="0" style="0" hidden="1" customWidth="1"/>
  </cols>
  <sheetData>
    <row r="1" spans="1:12" ht="15">
      <c r="A1" s="50"/>
      <c r="B1" s="51"/>
      <c r="C1" s="51"/>
      <c r="D1" s="51"/>
      <c r="E1" s="51"/>
      <c r="F1" s="51"/>
      <c r="G1" s="51"/>
      <c r="H1" s="51"/>
      <c r="I1" s="51"/>
      <c r="J1" s="51"/>
      <c r="K1" s="51"/>
      <c r="L1" s="52"/>
    </row>
    <row r="2" spans="1:12" ht="15">
      <c r="A2" s="53"/>
      <c r="B2" s="346"/>
      <c r="C2" s="346"/>
      <c r="D2" s="346"/>
      <c r="E2" s="346"/>
      <c r="F2" s="346"/>
      <c r="G2" s="346"/>
      <c r="H2" s="346"/>
      <c r="I2" s="346"/>
      <c r="J2" s="346"/>
      <c r="K2" s="346"/>
      <c r="L2" s="54"/>
    </row>
    <row r="3" spans="1:12" ht="15">
      <c r="A3" s="53"/>
      <c r="B3" s="346"/>
      <c r="C3" s="346"/>
      <c r="D3" s="346"/>
      <c r="E3" s="346"/>
      <c r="F3" s="346"/>
      <c r="G3" s="346"/>
      <c r="H3" s="346"/>
      <c r="I3" s="346"/>
      <c r="J3" s="346"/>
      <c r="K3" s="346"/>
      <c r="L3" s="54"/>
    </row>
    <row r="4" spans="1:12" ht="15">
      <c r="A4" s="53"/>
      <c r="B4" s="346"/>
      <c r="C4" s="346"/>
      <c r="D4" s="346"/>
      <c r="E4" s="346"/>
      <c r="F4" s="346"/>
      <c r="G4" s="346"/>
      <c r="H4" s="346"/>
      <c r="I4" s="346"/>
      <c r="J4" s="346"/>
      <c r="K4" s="346"/>
      <c r="L4" s="54"/>
    </row>
    <row r="5" spans="1:12" ht="15">
      <c r="A5" s="53"/>
      <c r="B5" s="346"/>
      <c r="C5" s="346"/>
      <c r="D5" s="346"/>
      <c r="E5" s="346"/>
      <c r="F5" s="346"/>
      <c r="G5" s="346"/>
      <c r="H5" s="346"/>
      <c r="I5" s="346"/>
      <c r="J5" s="346"/>
      <c r="K5" s="346"/>
      <c r="L5" s="54"/>
    </row>
    <row r="6" spans="1:12" ht="15">
      <c r="A6" s="53"/>
      <c r="B6" s="55"/>
      <c r="C6" s="55"/>
      <c r="D6" s="55"/>
      <c r="E6" s="55"/>
      <c r="F6" s="55"/>
      <c r="G6" s="55"/>
      <c r="H6" s="55"/>
      <c r="I6" s="55"/>
      <c r="J6" s="55"/>
      <c r="K6" s="55"/>
      <c r="L6" s="54"/>
    </row>
    <row r="7" spans="1:12" ht="15">
      <c r="A7" s="53"/>
      <c r="B7" s="155" t="s">
        <v>437</v>
      </c>
      <c r="C7" s="156"/>
      <c r="D7" s="156"/>
      <c r="E7" s="156"/>
      <c r="F7" s="156"/>
      <c r="G7" s="156"/>
      <c r="H7" s="156"/>
      <c r="I7" s="156"/>
      <c r="J7" s="156"/>
      <c r="K7" s="156"/>
      <c r="L7" s="54"/>
    </row>
    <row r="8" spans="1:12" ht="15">
      <c r="A8" s="53"/>
      <c r="B8" s="19" t="s">
        <v>466</v>
      </c>
      <c r="C8" s="156"/>
      <c r="D8" s="156"/>
      <c r="E8" s="156"/>
      <c r="F8" s="156"/>
      <c r="G8" s="156"/>
      <c r="H8" s="156"/>
      <c r="I8" s="156"/>
      <c r="J8" s="156"/>
      <c r="K8" s="156"/>
      <c r="L8" s="54"/>
    </row>
    <row r="9" spans="1:12" ht="15">
      <c r="A9" s="53"/>
      <c r="B9" s="157" t="s">
        <v>187</v>
      </c>
      <c r="C9" s="156"/>
      <c r="D9" s="156"/>
      <c r="E9" s="156"/>
      <c r="F9" s="156"/>
      <c r="G9" s="156"/>
      <c r="H9" s="156"/>
      <c r="I9" s="156"/>
      <c r="J9" s="156"/>
      <c r="K9" s="156"/>
      <c r="L9" s="54"/>
    </row>
    <row r="10" spans="1:12" ht="15">
      <c r="A10" s="53"/>
      <c r="B10" s="156"/>
      <c r="C10" s="156"/>
      <c r="D10" s="156"/>
      <c r="E10" s="156"/>
      <c r="F10" s="156"/>
      <c r="G10" s="156"/>
      <c r="H10" s="156"/>
      <c r="I10" s="156"/>
      <c r="J10" s="156"/>
      <c r="K10" s="156"/>
      <c r="L10" s="54"/>
    </row>
    <row r="11" spans="1:12" ht="15">
      <c r="A11" s="53"/>
      <c r="B11" s="154" t="s">
        <v>438</v>
      </c>
      <c r="C11" s="158"/>
      <c r="D11" s="158"/>
      <c r="E11" s="158"/>
      <c r="F11" s="158"/>
      <c r="G11" s="158"/>
      <c r="H11" s="158"/>
      <c r="I11" s="156"/>
      <c r="J11" s="156"/>
      <c r="K11" s="156"/>
      <c r="L11" s="54"/>
    </row>
    <row r="12" spans="1:12" ht="15">
      <c r="A12" s="53"/>
      <c r="B12" s="146" t="s">
        <v>464</v>
      </c>
      <c r="C12" s="146" t="s">
        <v>439</v>
      </c>
      <c r="D12" s="146" t="s">
        <v>440</v>
      </c>
      <c r="E12" s="146" t="s">
        <v>441</v>
      </c>
      <c r="F12" s="146" t="s">
        <v>442</v>
      </c>
      <c r="G12" s="146" t="s">
        <v>443</v>
      </c>
      <c r="H12" s="146" t="s">
        <v>453</v>
      </c>
      <c r="I12" s="156"/>
      <c r="J12" s="156"/>
      <c r="K12" s="156"/>
      <c r="L12" s="54"/>
    </row>
    <row r="13" spans="1:12" ht="15">
      <c r="A13" s="53"/>
      <c r="B13" s="162" t="s">
        <v>444</v>
      </c>
      <c r="C13" s="125">
        <v>1</v>
      </c>
      <c r="D13" s="163">
        <v>0.001</v>
      </c>
      <c r="E13" s="164">
        <v>0.035314667</v>
      </c>
      <c r="F13" s="164">
        <v>0.219969248</v>
      </c>
      <c r="G13" s="164">
        <v>0.264172051</v>
      </c>
      <c r="H13" s="165">
        <v>0.006289811</v>
      </c>
      <c r="I13" s="156"/>
      <c r="J13" s="156"/>
      <c r="K13" s="156"/>
      <c r="L13" s="54"/>
    </row>
    <row r="14" spans="1:12" ht="15">
      <c r="A14" s="53"/>
      <c r="B14" s="162" t="s">
        <v>445</v>
      </c>
      <c r="C14" s="166">
        <v>1000</v>
      </c>
      <c r="D14" s="125">
        <v>1</v>
      </c>
      <c r="E14" s="163">
        <v>35.314667</v>
      </c>
      <c r="F14" s="167">
        <v>219.969248</v>
      </c>
      <c r="G14" s="167">
        <v>264.172051</v>
      </c>
      <c r="H14" s="168">
        <v>6.289811</v>
      </c>
      <c r="I14" s="156"/>
      <c r="J14" s="156"/>
      <c r="K14" s="156"/>
      <c r="L14" s="54"/>
    </row>
    <row r="15" spans="1:12" ht="15">
      <c r="A15" s="53"/>
      <c r="B15" s="162" t="s">
        <v>446</v>
      </c>
      <c r="C15" s="163">
        <v>28.316846368677353</v>
      </c>
      <c r="D15" s="164">
        <v>0.028316846368677356</v>
      </c>
      <c r="E15" s="125">
        <v>1</v>
      </c>
      <c r="F15" s="168">
        <v>6.228835401449488</v>
      </c>
      <c r="G15" s="164">
        <v>7.480519383065399</v>
      </c>
      <c r="H15" s="164">
        <v>0.17810761177501688</v>
      </c>
      <c r="I15" s="156"/>
      <c r="J15" s="156"/>
      <c r="K15" s="156"/>
      <c r="L15" s="54"/>
    </row>
    <row r="16" spans="1:12" ht="15">
      <c r="A16" s="53"/>
      <c r="B16" s="162" t="s">
        <v>447</v>
      </c>
      <c r="C16" s="168">
        <v>4.54609000618123</v>
      </c>
      <c r="D16" s="164">
        <v>0.004546090006181227</v>
      </c>
      <c r="E16" s="164">
        <v>0.160543654720318</v>
      </c>
      <c r="F16" s="125">
        <v>1</v>
      </c>
      <c r="G16" s="164">
        <v>1.2009499209634977</v>
      </c>
      <c r="H16" s="169">
        <v>0.028594046927868752</v>
      </c>
      <c r="I16" s="156"/>
      <c r="J16" s="156"/>
      <c r="K16" s="156"/>
      <c r="L16" s="54"/>
    </row>
    <row r="17" spans="1:12" ht="15">
      <c r="A17" s="53"/>
      <c r="B17" s="162" t="s">
        <v>443</v>
      </c>
      <c r="C17" s="168">
        <v>3.7854118034613733</v>
      </c>
      <c r="D17" s="165">
        <v>0.003785411803461373</v>
      </c>
      <c r="E17" s="164">
        <v>0.13368055729710784</v>
      </c>
      <c r="F17" s="164">
        <v>0.8326741877777221</v>
      </c>
      <c r="G17" s="125">
        <v>1</v>
      </c>
      <c r="H17" s="169">
        <v>0.023809524800941183</v>
      </c>
      <c r="I17" s="156"/>
      <c r="J17" s="156"/>
      <c r="K17" s="156"/>
      <c r="L17" s="54"/>
    </row>
    <row r="18" spans="1:12" ht="15">
      <c r="A18" s="53"/>
      <c r="B18" s="162" t="s">
        <v>458</v>
      </c>
      <c r="C18" s="167">
        <v>158.98728912522174</v>
      </c>
      <c r="D18" s="164">
        <v>0.15898728912522173</v>
      </c>
      <c r="E18" s="168">
        <v>5.614583172689927</v>
      </c>
      <c r="F18" s="163">
        <v>34.972314430433606</v>
      </c>
      <c r="G18" s="166">
        <v>41.99999825113982</v>
      </c>
      <c r="H18" s="125">
        <v>1</v>
      </c>
      <c r="I18" s="156"/>
      <c r="J18" s="156"/>
      <c r="K18" s="156"/>
      <c r="L18" s="54"/>
    </row>
    <row r="19" spans="1:12" ht="15">
      <c r="A19" s="53"/>
      <c r="B19" s="156"/>
      <c r="C19" s="156"/>
      <c r="D19" s="156"/>
      <c r="E19" s="156"/>
      <c r="F19" s="156"/>
      <c r="G19" s="156"/>
      <c r="H19" s="156"/>
      <c r="I19" s="156"/>
      <c r="J19" s="156"/>
      <c r="K19" s="156"/>
      <c r="L19" s="54"/>
    </row>
    <row r="20" spans="1:12" ht="15">
      <c r="A20" s="53"/>
      <c r="B20" s="154" t="s">
        <v>392</v>
      </c>
      <c r="C20" s="156"/>
      <c r="D20" s="156"/>
      <c r="E20" s="156"/>
      <c r="F20" s="156"/>
      <c r="G20" s="156"/>
      <c r="H20" s="156"/>
      <c r="I20" s="156"/>
      <c r="J20" s="156"/>
      <c r="K20" s="156"/>
      <c r="L20" s="54"/>
    </row>
    <row r="21" spans="1:12" ht="15">
      <c r="A21" s="53"/>
      <c r="B21" s="159" t="s">
        <v>464</v>
      </c>
      <c r="C21" s="159" t="s">
        <v>450</v>
      </c>
      <c r="D21" s="159" t="s">
        <v>451</v>
      </c>
      <c r="H21" s="156"/>
      <c r="I21" s="156"/>
      <c r="J21" s="156"/>
      <c r="K21" s="156"/>
      <c r="L21" s="54"/>
    </row>
    <row r="22" spans="1:12" ht="15">
      <c r="A22" s="53"/>
      <c r="B22" s="162" t="s">
        <v>448</v>
      </c>
      <c r="C22" s="125">
        <v>1</v>
      </c>
      <c r="D22" s="125">
        <v>10.76391</v>
      </c>
      <c r="H22" s="156"/>
      <c r="I22" s="156"/>
      <c r="J22" s="156"/>
      <c r="K22" s="156"/>
      <c r="L22" s="54"/>
    </row>
    <row r="23" spans="1:12" ht="15">
      <c r="A23" s="53"/>
      <c r="B23" s="162" t="s">
        <v>449</v>
      </c>
      <c r="C23" s="125">
        <v>0.092903</v>
      </c>
      <c r="D23" s="125">
        <v>1</v>
      </c>
      <c r="H23" s="156"/>
      <c r="I23" s="156"/>
      <c r="J23" s="156"/>
      <c r="K23" s="156"/>
      <c r="L23" s="54"/>
    </row>
    <row r="24" spans="1:12" ht="15">
      <c r="A24" s="53"/>
      <c r="H24" s="156"/>
      <c r="I24" s="156"/>
      <c r="J24" s="156"/>
      <c r="K24" s="156"/>
      <c r="L24" s="54"/>
    </row>
    <row r="25" spans="2:11" ht="15">
      <c r="B25" s="154" t="s">
        <v>452</v>
      </c>
      <c r="C25" s="160"/>
      <c r="D25" s="160"/>
      <c r="E25" s="160"/>
      <c r="F25" s="160"/>
      <c r="G25" s="160"/>
      <c r="H25" s="161"/>
      <c r="I25" s="161"/>
      <c r="J25" s="161"/>
      <c r="K25" s="161"/>
    </row>
    <row r="26" spans="2:11" ht="15">
      <c r="B26" s="146" t="s">
        <v>464</v>
      </c>
      <c r="C26" s="146" t="s">
        <v>460</v>
      </c>
      <c r="D26" s="146" t="s">
        <v>461</v>
      </c>
      <c r="E26" s="146" t="s">
        <v>462</v>
      </c>
      <c r="F26" s="146" t="s">
        <v>463</v>
      </c>
      <c r="G26" s="146" t="s">
        <v>459</v>
      </c>
      <c r="H26" s="161"/>
      <c r="I26" s="161"/>
      <c r="J26" s="161"/>
      <c r="K26" s="161"/>
    </row>
    <row r="27" spans="2:11" ht="15">
      <c r="B27" s="162" t="s">
        <v>454</v>
      </c>
      <c r="C27" s="125">
        <v>1</v>
      </c>
      <c r="D27" s="125">
        <v>0.001</v>
      </c>
      <c r="E27" s="125">
        <v>0.000984207</v>
      </c>
      <c r="F27" s="125">
        <v>0.001102311</v>
      </c>
      <c r="G27" s="125">
        <v>2.20462368</v>
      </c>
      <c r="H27" s="161"/>
      <c r="I27" s="161"/>
      <c r="J27" s="161"/>
      <c r="K27" s="161"/>
    </row>
    <row r="28" spans="2:11" ht="15">
      <c r="B28" s="162" t="s">
        <v>455</v>
      </c>
      <c r="C28" s="125">
        <v>1000</v>
      </c>
      <c r="D28" s="125">
        <v>1</v>
      </c>
      <c r="E28" s="125">
        <v>0.9842069999999999</v>
      </c>
      <c r="F28" s="125">
        <v>1.1023109999999998</v>
      </c>
      <c r="G28" s="125">
        <v>2204.62368</v>
      </c>
      <c r="H28" s="161"/>
      <c r="I28" s="161"/>
      <c r="J28" s="161"/>
      <c r="K28" s="161"/>
    </row>
    <row r="29" spans="2:11" ht="30">
      <c r="B29" s="246" t="s">
        <v>457</v>
      </c>
      <c r="C29" s="125">
        <v>1016.0464211288886</v>
      </c>
      <c r="D29" s="125">
        <v>1.0160464211288887</v>
      </c>
      <c r="E29" s="125">
        <v>1</v>
      </c>
      <c r="F29" s="125">
        <v>1.1199991465210062</v>
      </c>
      <c r="G29" s="125">
        <v>2240</v>
      </c>
      <c r="H29" s="161"/>
      <c r="I29" s="161"/>
      <c r="J29" s="161"/>
      <c r="K29" s="161"/>
    </row>
    <row r="30" spans="2:11" ht="15">
      <c r="B30" s="162" t="s">
        <v>456</v>
      </c>
      <c r="C30" s="125">
        <v>907.1849958859161</v>
      </c>
      <c r="D30" s="125">
        <v>0.9071849958859162</v>
      </c>
      <c r="E30" s="125">
        <v>0.8928578232458898</v>
      </c>
      <c r="F30" s="125">
        <v>1</v>
      </c>
      <c r="G30" s="125">
        <v>2000.0015240707933</v>
      </c>
      <c r="H30" s="161"/>
      <c r="I30" s="161"/>
      <c r="J30" s="161"/>
      <c r="K30" s="161"/>
    </row>
    <row r="31" spans="2:11" ht="15">
      <c r="B31" s="162" t="s">
        <v>459</v>
      </c>
      <c r="C31" s="125">
        <v>0.45359215228968236</v>
      </c>
      <c r="D31" s="125">
        <v>0.0004535921522896824</v>
      </c>
      <c r="E31" s="125">
        <v>0.0004464285714285714</v>
      </c>
      <c r="F31" s="125">
        <v>0.0004999996189825921</v>
      </c>
      <c r="G31" s="125">
        <v>1</v>
      </c>
      <c r="H31" s="161"/>
      <c r="I31" s="161"/>
      <c r="J31" s="161"/>
      <c r="K31" s="161"/>
    </row>
    <row r="32" ht="15"/>
    <row r="33" ht="15"/>
    <row r="34" ht="15"/>
    <row r="35" ht="15"/>
  </sheetData>
  <sheetProtection sheet="1" scenarios="1" selectLockedCells="1" selectUnlockedCells="1"/>
  <mergeCells count="1">
    <mergeCell ref="B2:K5"/>
  </mergeCells>
  <hyperlinks>
    <hyperlink ref="B9" r:id="rId1" display="http://www.onlineconversion.com/"/>
  </hyperlinks>
  <printOptions/>
  <pageMargins left="0.7" right="0.7" top="0.75" bottom="0.75" header="0.3" footer="0.3"/>
  <pageSetup horizontalDpi="600" verticalDpi="600"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Desolino</dc:creator>
  <cp:keywords/>
  <dc:description/>
  <cp:lastModifiedBy>Microsoft Office User</cp:lastModifiedBy>
  <cp:lastPrinted>2019-06-17T13:34:58Z</cp:lastPrinted>
  <dcterms:created xsi:type="dcterms:W3CDTF">2012-01-04T11:35:24Z</dcterms:created>
  <dcterms:modified xsi:type="dcterms:W3CDTF">2021-03-19T11:25:17Z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0x010100CF9FAB17724135489BB2658DD2BEB255</vt:lpwstr>
  </property>
  <property fmtid="{D5CDD505-2E9C-101B-9397-08002B2CF9AE}" pid="3" name="IconOverlay">
    <vt:lpwstr/>
  </property>
  <property fmtid="{D5CDD505-2E9C-101B-9397-08002B2CF9AE}" pid="4" name="_dlc_DocId">
    <vt:lpwstr>ITP0-1-10295</vt:lpwstr>
  </property>
  <property fmtid="{D5CDD505-2E9C-101B-9397-08002B2CF9AE}" pid="5" name="_dlc_DocIdItemGuid">
    <vt:lpwstr>e559972a-ae00-4f5f-97df-ee855ff02383</vt:lpwstr>
  </property>
  <property fmtid="{D5CDD505-2E9C-101B-9397-08002B2CF9AE}" pid="6" name="_dlc_DocIdUrl">
    <vt:lpwstr>https://bitc.sharepoint.com/teams/ITP/_layouts/15/DocIdRedir.aspx?ID=ITP0-1-10295, ITP0-1-10295</vt:lpwstr>
  </property>
</Properties>
</file>